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gestellte" state="visible" r:id="rId4"/>
    <sheet sheetId="2" name="Selbstständige" state="visible" r:id="rId5"/>
    <sheet sheetId="3" name="Beispiel Angestellte" state="visible" r:id="rId6"/>
    <sheet sheetId="4" name="Beispiel Selbstständige" state="visible" r:id="rId7"/>
    <sheet sheetId="5" name="Feiertage" state="visible" r:id="rId8"/>
    <sheet sheetId="6" name="Anleitung" state="visible" r:id="rId9"/>
  </sheets>
  <definedNames>
    <definedName name="_xlnm.Print_Area" localSheetId="0">'Angestellte'!$A1:$D44</definedName>
    <definedName name="_xlnm.Print_Area" localSheetId="1">'Selbstständige'!$A1:$D49</definedName>
    <definedName name="_xlnm.Print_Area" localSheetId="2">'Beispiel Angestellte'!$A1:$D44</definedName>
    <definedName name="_xlnm.Print_Area" localSheetId="3">'Beispiel Selbstständige'!$A1:$D49</definedName>
    <definedName name="_xlnm.Print_Area" localSheetId="4">'Feiertage'!$A1:$F56</definedName>
  </definedNames>
  <calcPr calcId="171027" fullCalcOnLoad="1"/>
</workbook>
</file>

<file path=xl/sharedStrings.xml><?xml version="1.0" encoding="utf-8"?>
<sst xmlns="http://schemas.openxmlformats.org/spreadsheetml/2006/main" count="534" uniqueCount="201">
  <si>
    <t>Stundensatz berechnen: Angestellte</t>
  </si>
  <si>
    <t>Was eine Stunde einer angestellten Person kosten muss: Personalkosten und Gemeinkosten geteilt durch die Stunden, die Kunden tatsächlich bezahlen.</t>
  </si>
  <si>
    <t>Weiß: hier eintragen</t>
  </si>
  <si>
    <t>Grau: wird berechnet</t>
  </si>
  <si>
    <t>Stelle oder Person</t>
  </si>
  <si>
    <t>1. Kosten pro Jahr</t>
  </si>
  <si>
    <t>A</t>
  </si>
  <si>
    <t>Bruttojahresgehalt inkl. Sonderzahlungen</t>
  </si>
  <si>
    <t>laut Arbeitsvertrag</t>
  </si>
  <si>
    <t>Arbeitgeberanteil Sozialversicherung in %</t>
  </si>
  <si>
    <t>Beispielwert. Aktuellen Satz beim Lohnbüro oder der Krankenkasse erfragen (Stand prüfen).</t>
  </si>
  <si>
    <t>oder Arbeitgeberanteil als Betrag pro Jahr</t>
  </si>
  <si>
    <t>Genauer, z. B. aus der Lohnabrechnung. Wenn hier ein Betrag steht, zählt er statt des Prozentwerts.</t>
  </si>
  <si>
    <t>B</t>
  </si>
  <si>
    <t>Arbeitgeberanteil Sozialversicherung</t>
  </si>
  <si>
    <t>= A × Prozentsatz. Über den Beitragsbemessungsgrenzen ist der Anteil kleiner.</t>
  </si>
  <si>
    <t>C</t>
  </si>
  <si>
    <t>Weitere Personalkosten pro Jahr</t>
  </si>
  <si>
    <t>z. B. Umlagen, Berufsgenossenschaft, betriebliche Altersvorsorge, Benefits</t>
  </si>
  <si>
    <t>Gemein- und Sachkosten des Unternehmens pro Jahr</t>
  </si>
  <si>
    <t>Miete, IT, Software, Verwaltung, Fahrzeuge, Versicherungen</t>
  </si>
  <si>
    <t>verteilt auf Köpfe</t>
  </si>
  <si>
    <t>Personen, auf die diese Kosten umgelegt werden</t>
  </si>
  <si>
    <t>D</t>
  </si>
  <si>
    <t>Anteilige Gemein- und Sachkosten</t>
  </si>
  <si>
    <t>= Gemeinkosten ÷ Köpfe</t>
  </si>
  <si>
    <t>E</t>
  </si>
  <si>
    <t>Jahreskosten dieser Stelle</t>
  </si>
  <si>
    <t>= A + B + C + D</t>
  </si>
  <si>
    <t>2. Produktive Stunden pro Jahr</t>
  </si>
  <si>
    <t>Jahr</t>
  </si>
  <si>
    <t>Für dieses Jahr werden Kalendertage, Wochenenden und Feiertage gezählt.</t>
  </si>
  <si>
    <t>Bundesland</t>
  </si>
  <si>
    <t>Bestimmt die Feiertage.</t>
  </si>
  <si>
    <t>F</t>
  </si>
  <si>
    <t>Kalendertage</t>
  </si>
  <si>
    <t>365 oder 366</t>
  </si>
  <si>
    <t>G</t>
  </si>
  <si>
    <t>Wochenendtage (Samstag und Sonntag)</t>
  </si>
  <si>
    <t>H</t>
  </si>
  <si>
    <t>Gesetzliche Feiertage von Montag bis Freitag</t>
  </si>
  <si>
    <t>I</t>
  </si>
  <si>
    <t>Weitere freie Tage</t>
  </si>
  <si>
    <t>z. B. 24.12. und 31.12., Brückentage, Betriebsferien</t>
  </si>
  <si>
    <t>J</t>
  </si>
  <si>
    <t>Urlaubstage</t>
  </si>
  <si>
    <t>laut Vertrag oder Ihrer eigenen Planung</t>
  </si>
  <si>
    <t>K</t>
  </si>
  <si>
    <t>Krankheitstage (Planwert)</t>
  </si>
  <si>
    <t>Ihre eigene Erfahrung aus den Vorjahren</t>
  </si>
  <si>
    <t>L</t>
  </si>
  <si>
    <t>Weiterbildungstage</t>
  </si>
  <si>
    <t>M</t>
  </si>
  <si>
    <t>Arbeitstage</t>
  </si>
  <si>
    <t>= F − G − H − I − J − K − L</t>
  </si>
  <si>
    <t>N</t>
  </si>
  <si>
    <t>Stunden pro Arbeitstag</t>
  </si>
  <si>
    <t>z. B. 8 bei einer 40-Stunden-Woche</t>
  </si>
  <si>
    <t>O</t>
  </si>
  <si>
    <t>Anwesenheitsstunden pro Jahr</t>
  </si>
  <si>
    <t>= M × N</t>
  </si>
  <si>
    <t>P</t>
  </si>
  <si>
    <t>Verrechenbarer Anteil in %</t>
  </si>
  <si>
    <t>Anteil der Stunden, die Kunden bezahlen. Der Rest geht in Akquise, Verwaltung und interne Arbeit.</t>
  </si>
  <si>
    <t>Q</t>
  </si>
  <si>
    <t>Produktive Stunden pro Jahr</t>
  </si>
  <si>
    <t>= O × P</t>
  </si>
  <si>
    <t>3. Stundensatz</t>
  </si>
  <si>
    <t>R</t>
  </si>
  <si>
    <t>Kosten je produktiver Stunde</t>
  </si>
  <si>
    <t>= E ÷ Q. Darunter arbeiten Sie mit Verlust.</t>
  </si>
  <si>
    <t>S</t>
  </si>
  <si>
    <t>Gewinnaufschlag in %</t>
  </si>
  <si>
    <t>T</t>
  </si>
  <si>
    <t>Risikoaufschlag in %</t>
  </si>
  <si>
    <t>für Nacharbeit, Zahlungsausfälle, Leerlauf zwischen Projekten</t>
  </si>
  <si>
    <t>U</t>
  </si>
  <si>
    <t>Stundensatz netto (kalkuliert)</t>
  </si>
  <si>
    <t>= R × (1 + S + T)</t>
  </si>
  <si>
    <t>Aufrunden auf volle ... Euro</t>
  </si>
  <si>
    <t>z. B. 5. Bei 0 bleibt der kalkulierte Satz stehen.</t>
  </si>
  <si>
    <t>V</t>
  </si>
  <si>
    <t>Stundensatz für Angebote, netto</t>
  </si>
  <si>
    <t>zzgl. Umsatzsteuer</t>
  </si>
  <si>
    <t>Kontrolle</t>
  </si>
  <si>
    <t>W</t>
  </si>
  <si>
    <t>Umsatz pro Jahr mit diesem Satz</t>
  </si>
  <si>
    <t>= V × Q, nur wenn alle produktiven Stunden verkauft werden</t>
  </si>
  <si>
    <t>X</t>
  </si>
  <si>
    <t>Ergebnis nach Kosten pro Jahr</t>
  </si>
  <si>
    <t>= W − E</t>
  </si>
  <si>
    <t>Stundensatz berechnen: Selbstständige</t>
  </si>
  <si>
    <t>Was Ihre Stunde als Selbstständige oder Selbstständiger kosten muss: Unternehmerlohn, Vorsorge und Betriebskosten geteilt durch die Stunden, die Kunden tatsächlich bezahlen.</t>
  </si>
  <si>
    <t>Name oder Tätigkeit</t>
  </si>
  <si>
    <t>Gewünschter Unternehmerlohn pro Jahr, vor Einkommensteuer</t>
  </si>
  <si>
    <t>Ihr Gehalt. Die Einkommensteuer zahlen Sie daraus.</t>
  </si>
  <si>
    <t>Kranken- und Pflegeversicherung pro Jahr</t>
  </si>
  <si>
    <t>laut Ihrem Beitragsbescheid</t>
  </si>
  <si>
    <t>Altersvorsorge pro Jahr</t>
  </si>
  <si>
    <t>gesetzlich oder privat, je nach Ihrer Situation</t>
  </si>
  <si>
    <t>Vorsorge gesamt</t>
  </si>
  <si>
    <t>Weitere Versicherungen pro Jahr</t>
  </si>
  <si>
    <t>Berufshaftpflicht, Berufsunfähigkeit, Betriebsversicherungen</t>
  </si>
  <si>
    <t>Büro und Miete</t>
  </si>
  <si>
    <t>Betriebskosten pro Jahr, Beispielwerte durch Ihre ersetzen</t>
  </si>
  <si>
    <t>Technik, Software, Telefon</t>
  </si>
  <si>
    <t>Fahrzeug und Reisen</t>
  </si>
  <si>
    <t>Steuerberatung und Buchhaltung</t>
  </si>
  <si>
    <t>Marketing und Akquise</t>
  </si>
  <si>
    <t>Weiterbildung (Kurse, Fachliteratur)</t>
  </si>
  <si>
    <t>Sonstiges</t>
  </si>
  <si>
    <t>Betriebskosten gesamt</t>
  </si>
  <si>
    <t>Jahreskosten gesamt</t>
  </si>
  <si>
    <t>Stundensatz Angestellte (Beispiel)</t>
  </si>
  <si>
    <t>Was eine Stunde einer angestellten Person kosten muss: Personalkosten und Gemeinkosten geteilt durch die Stunden, die Kunden tatsächlich bezahlen. Alle Zahlen hier sind ausgedachte Beispielwerte, keine Durchschnitts- oder Branchenwerte.</t>
  </si>
  <si>
    <t>Senior Consultant (Beispiel)</t>
  </si>
  <si>
    <t>Hessen</t>
  </si>
  <si>
    <t>Stundensatz Selbstständige (Beispiel)</t>
  </si>
  <si>
    <t>Was Ihre Stunde als Selbstständige oder Selbstständiger kosten muss: Unternehmerlohn, Vorsorge und Betriebskosten geteilt durch die Stunden, die Kunden tatsächlich bezahlen. Alle Zahlen hier sind ausgedachte Beispielwerte, keine Durchschnitts- oder Branchenwerte.</t>
  </si>
  <si>
    <t>Freiberufliche IT-Beraterin (Beispiel)</t>
  </si>
  <si>
    <t>Datum</t>
  </si>
  <si>
    <t>Feiertag</t>
  </si>
  <si>
    <t>Gilt in (Kürzel oder „alle“)</t>
  </si>
  <si>
    <t>Kürzel</t>
  </si>
  <si>
    <t>Neujahr</t>
  </si>
  <si>
    <t>alle</t>
  </si>
  <si>
    <t>Baden-Württemberg</t>
  </si>
  <si>
    <t>BW</t>
  </si>
  <si>
    <t>Heilige Drei Könige</t>
  </si>
  <si>
    <t>BW BY ST</t>
  </si>
  <si>
    <t>Bayern</t>
  </si>
  <si>
    <t>BY</t>
  </si>
  <si>
    <t>Internationaler Frauentag</t>
  </si>
  <si>
    <t>BE MV</t>
  </si>
  <si>
    <t>Berlin</t>
  </si>
  <si>
    <t>BE</t>
  </si>
  <si>
    <t>Karfreitag</t>
  </si>
  <si>
    <t>Brandenburg</t>
  </si>
  <si>
    <t>BB</t>
  </si>
  <si>
    <t>Ostermontag</t>
  </si>
  <si>
    <t>Bremen</t>
  </si>
  <si>
    <t>HB</t>
  </si>
  <si>
    <t>Tag der Arbeit</t>
  </si>
  <si>
    <t>Hamburg</t>
  </si>
  <si>
    <t>HH</t>
  </si>
  <si>
    <t>Christi Himmelfahrt</t>
  </si>
  <si>
    <t>HE</t>
  </si>
  <si>
    <t>Pfingstmontag</t>
  </si>
  <si>
    <t>Mecklenburg-Vorpommern</t>
  </si>
  <si>
    <t>MV</t>
  </si>
  <si>
    <t>Fronleichnam</t>
  </si>
  <si>
    <t>BW BY HE NW RP SL</t>
  </si>
  <si>
    <t>Niedersachsen</t>
  </si>
  <si>
    <t>NI</t>
  </si>
  <si>
    <t>Mariä Himmelfahrt</t>
  </si>
  <si>
    <t>SL</t>
  </si>
  <si>
    <t>Nordrhein-Westfalen</t>
  </si>
  <si>
    <t>NW</t>
  </si>
  <si>
    <t>Weltkindertag</t>
  </si>
  <si>
    <t>TH</t>
  </si>
  <si>
    <t>Rheinland-Pfalz</t>
  </si>
  <si>
    <t>RP</t>
  </si>
  <si>
    <t>Tag der Deutschen Einheit</t>
  </si>
  <si>
    <t>Saarland</t>
  </si>
  <si>
    <t>Reformationstag</t>
  </si>
  <si>
    <t>BB HB HH MV NI SN ST SH TH</t>
  </si>
  <si>
    <t>Sachsen</t>
  </si>
  <si>
    <t>SN</t>
  </si>
  <si>
    <t>Allerheiligen</t>
  </si>
  <si>
    <t>BW BY NW RP SL</t>
  </si>
  <si>
    <t>Sachsen-Anhalt</t>
  </si>
  <si>
    <t>ST</t>
  </si>
  <si>
    <t>Buß- und Bettag</t>
  </si>
  <si>
    <t>Schleswig-Holstein</t>
  </si>
  <si>
    <t>SH</t>
  </si>
  <si>
    <t>1. Weihnachtstag</t>
  </si>
  <si>
    <t>Thüringen</t>
  </si>
  <si>
    <t>2. Weihnachtstag</t>
  </si>
  <si>
    <t>Gesetzliche Feiertage, berechnet für 2026 bis 2028. Nicht enthalten sind Feiertage, die nur in einzelnen Gemeinden gelten (z. B. Fronleichnam in Teilen von Sachsen und Thüringen, Mariä Himmelfahrt in Teilen Bayerns, Augsburger Friedensfest). Weitere Jahre oder Betriebsferien unten anfügen, sie werden mitgezählt. Angaben ohne Gewähr.</t>
  </si>
  <si>
    <t>So berechnen Sie Ihren Stundensatz</t>
  </si>
  <si>
    <t>Das Blatt „Angestellte“ rechnet den Satz für eine Stelle im Team, das Blatt „Selbstständige“ für Ihre eigene Arbeitsstunde. Beide folgen demselben Weg: Kosten eines Jahres geteilt durch die Stunden, die Kunden bezahlen, plus Aufschläge. Die Buchstaben A bis X stehen auch im PDF-Rechenblatt.</t>
  </si>
  <si>
    <t>Ausfüllen</t>
  </si>
  <si>
    <t>1. Kosten pro Jahr eintragen. Angestellte: Bruttogehalt, Arbeitgeberanteil (in Prozent oder als Betrag), weitere Personalkosten und die Gemeinkosten des Unternehmens mit der Zahl der Köpfe, auf die sie verteilt werden. Selbstständige: Unternehmerlohn, Vorsorge, Versicherungen und Betriebskosten.</t>
  </si>
  <si>
    <t>2. Jahr und Bundesland wählen. Kalendertage, Wochenenden und gesetzliche Feiertage zählt das Blatt. Urlaub, geplante Krankheitstage, Weiterbildung und weitere freie Tage tragen Sie ein.</t>
  </si>
  <si>
    <t>3. Stunden pro Arbeitstag und den verrechenbaren Anteil eintragen: Wie viel Prozent der Arbeitszeit bezahlt ein Kunde? Akquise, Angebote, Verwaltung und interne Arbeit bezahlt niemand direkt.</t>
  </si>
  <si>
    <t>4. Gewinn- und Risikoaufschlag festlegen. Das Blatt rechnet den Satz und rundet ihn für Angebote auf.</t>
  </si>
  <si>
    <t>So rechnet das Blatt</t>
  </si>
  <si>
    <t>Kosten je produktiver Stunde (R) = Jahreskosten (E) ÷ produktive Stunden (Q), auf Cent gerundet.</t>
  </si>
  <si>
    <t>Stundensatz netto (U) = R × (1 + Gewinnaufschlag + Risikoaufschlag). Angebotssatz (V) = U, aufgerundet auf volle 5 Euro (einstellbar).</t>
  </si>
  <si>
    <t>Kontrolle: W zeigt den Jahresumsatz, wenn alle produktiven Stunden zu diesem Satz verkauft werden, X das Ergebnis nach Kosten.</t>
  </si>
  <si>
    <t>Gesetzliche Feiertage stehen für 2026 bis 2028 im Blatt „Feiertage“. Für andere Jahre die Feiertage unter „Weitere freie Tage“ mitzählen.</t>
  </si>
  <si>
    <t>Gut zu wissen</t>
  </si>
  <si>
    <t>Alle Zahlen in den Beispielblättern sind ausgedachte Beispielwerte, keine Durchschnitts- oder Branchenwerte. Ersetzen Sie sie durch Ihre eigenen.</t>
  </si>
  <si>
    <t>Der Arbeitgeberanteil zur Sozialversicherung hängt von Krankenkasse, Umlagen und Beitragsbemessungsgrenzen ab und ändert sich meist zum Jahreswechsel. Den genauen Betrag kennt Ihr Lohnbüro (Stand prüfen).</t>
  </si>
  <si>
    <t>Der kalkulierte Satz ist eine Untergrenze aus Ihrer Sicht. Was ein Kunde zahlt, hängt auch vom Markt, vom Nutzen und von Ihrer Erfahrung ab.</t>
  </si>
  <si>
    <t>Die größte Stellschraube ist meist der verrechenbare Anteil. Wer ihn zu hoch ansetzt, rechnet sich den Satz schön. Die Ist-Werte zeigt eine Projektzeiterfassung.</t>
  </si>
  <si>
    <t>Mehr Vorlagen und Erklärungen</t>
  </si>
  <si>
    <t>Erklärung und Beispiel zu dieser Vorlage: www.teamspace.de/vorlagen/stundensatz-kalkulation/</t>
  </si>
  <si>
    <t>Alle kostenlosen Vorlagen: www.teamspace.de/vorlagen/</t>
  </si>
  <si>
    <t>Interne Stundensätze und Deckungsbeitrag laufend statt einmal im Jahr: www.teamspace.de/deckungsbeitragsrechnung/</t>
  </si>
  <si>
    <t>Stand Oktober 2026. Die Vorlage wurde sorgfältig erstellt, ersetzt aber keine Rechts- oder Steuerberatung. Angaben ohne Gewähr. Frei verwendbar und anpassbar, auch im Unternehmen. Herausgeber: 5 POINT AG, Rheinstraße 40-42, 64283 Darmstadt.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</si>
</sst>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quot;€&quot;"/>
    <numFmt numFmtId="165" formatCode="0.0%"/>
    <numFmt numFmtId="166" formatCode="dd.mm.yyyy"/>
  </numFmts>
  <fonts count="14" x14ac:knownFonts="1">
    <font>
      <color theme="1"/>
      <family val="2"/>
      <scheme val="minor"/>
      <sz val="11"/>
      <name val="Calibri"/>
    </font>
    <font>
      <b/>
      <color rgb="FF0B1220"/>
      <sz val="18"/>
      <name val="Calibri"/>
    </font>
    <font>
      <color rgb="FF4B5563"/>
      <sz val="10"/>
      <name val="Calibri"/>
    </font>
    <font>
      <color rgb="FF4B5563"/>
      <sz val="8"/>
      <name val="Calibri"/>
    </font>
    <font>
      <color rgb="FF1F2937"/>
      <sz val="10"/>
      <name val="Calibri"/>
    </font>
    <font>
      <color rgb="FF0B1220"/>
      <sz val="10"/>
      <name val="Calibri"/>
    </font>
    <font>
      <b/>
      <color rgb="FF1B338B"/>
      <sz val="11"/>
      <name val="Calibri"/>
    </font>
    <font>
      <b/>
      <color rgb="FF1A3BB0"/>
      <sz val="10"/>
      <name val="Calibri"/>
    </font>
    <font>
      <i/>
      <color rgb="FF4B5563"/>
      <sz val="9"/>
      <name val="Calibri"/>
    </font>
    <font>
      <b/>
      <color rgb="FF1F2937"/>
      <sz val="10"/>
      <name val="Calibri"/>
    </font>
    <font>
      <b/>
      <color rgb="FF1C2F6F"/>
      <sz val="10"/>
      <name val="Calibri"/>
    </font>
    <font>
      <b/>
      <color rgb="FF1B338B"/>
      <sz val="10"/>
      <name val="Calibri"/>
    </font>
    <font>
      <b/>
      <color rgb="FF1B338B"/>
      <sz val="12"/>
      <name val="Calibri"/>
    </font>
    <font>
      <u/>
      <color rgb="FF1F48D8"/>
      <sz val="10"/>
      <name val="Calibri"/>
    </font>
  </fonts>
  <fills count="4">
    <fill>
      <patternFill patternType="none"/>
    </fill>
    <fill>
      <patternFill patternType="gray125"/>
    </fill>
    <fill>
      <patternFill patternType="solid">
        <fgColor rgb="FFF3F4F6"/>
      </patternFill>
    </fill>
    <fill>
      <patternFill patternType="solid">
        <fgColor rgb="FFEEF4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1" xfId="0" applyFont="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wrapText="1"/>
    </xf>
    <xf numFmtId="0" fontId="5" fillId="0" borderId="1" xfId="0" applyFont="1" applyBorder="1" applyAlignment="1">
      <alignment vertical="center"/>
    </xf>
    <xf numFmtId="0" fontId="6" fillId="0" borderId="0" xfId="0" applyFont="1" applyAlignment="1">
      <alignment vertical="bottom"/>
    </xf>
    <xf numFmtId="0" fontId="7" fillId="0" borderId="0" xfId="0" applyFont="1" applyAlignment="1">
      <alignment horizontal="center" vertical="center"/>
    </xf>
    <xf numFmtId="164" fontId="5" fillId="0" borderId="1" xfId="0" applyNumberFormat="1" applyFont="1" applyBorder="1" applyAlignment="1">
      <alignment horizontal="right" vertical="center"/>
    </xf>
    <xf numFmtId="0" fontId="8" fillId="0" borderId="0" xfId="0" applyFont="1" applyAlignment="1">
      <alignment vertical="center" wrapText="1"/>
    </xf>
    <xf numFmtId="165" fontId="5" fillId="0" borderId="1" xfId="0" applyNumberFormat="1" applyFont="1" applyBorder="1" applyAlignment="1">
      <alignment horizontal="right" vertical="center"/>
    </xf>
    <xf numFmtId="0" fontId="9" fillId="0" borderId="0" xfId="0" applyFont="1" applyAlignment="1">
      <alignment vertical="center" wrapText="1"/>
    </xf>
    <xf numFmtId="164" fontId="4" fillId="2" borderId="1" xfId="0" applyNumberFormat="1" applyFont="1" applyFill="1" applyBorder="1" applyAlignment="1">
      <alignment horizontal="right" vertical="center"/>
    </xf>
    <xf numFmtId="1" fontId="5" fillId="0" borderId="1" xfId="0" applyNumberFormat="1" applyFont="1" applyBorder="1" applyAlignment="1">
      <alignment horizontal="right" vertical="center"/>
    </xf>
    <xf numFmtId="0" fontId="10" fillId="3" borderId="1" xfId="0" applyFont="1" applyFill="1" applyBorder="1" applyAlignment="1">
      <alignment vertical="center" wrapText="1"/>
    </xf>
    <xf numFmtId="164" fontId="10" fillId="3" borderId="1" xfId="0" applyNumberFormat="1" applyFont="1" applyFill="1" applyBorder="1" applyAlignment="1">
      <alignment horizontal="right" vertical="center"/>
    </xf>
    <xf numFmtId="0" fontId="5" fillId="0" borderId="1" xfId="0" applyFont="1" applyBorder="1" applyAlignment="1">
      <alignment horizontal="left" vertical="center"/>
    </xf>
    <xf numFmtId="1" fontId="4" fillId="2" borderId="1" xfId="0" applyNumberFormat="1" applyFont="1" applyFill="1" applyBorder="1" applyAlignment="1">
      <alignment horizontal="right" vertical="center"/>
    </xf>
    <xf numFmtId="4" fontId="5" fillId="0" borderId="1" xfId="0" applyNumberFormat="1" applyFont="1" applyBorder="1" applyAlignment="1">
      <alignment horizontal="right" vertical="center"/>
    </xf>
    <xf numFmtId="4" fontId="4" fillId="2" borderId="1" xfId="0" applyNumberFormat="1" applyFont="1" applyFill="1" applyBorder="1" applyAlignment="1">
      <alignment horizontal="right" vertical="center"/>
    </xf>
    <xf numFmtId="9" fontId="5" fillId="0" borderId="1" xfId="0" applyNumberFormat="1" applyFont="1" applyBorder="1" applyAlignment="1">
      <alignment horizontal="right" vertical="center"/>
    </xf>
    <xf numFmtId="4" fontId="10" fillId="3" borderId="1" xfId="0" applyNumberFormat="1" applyFont="1" applyFill="1" applyBorder="1" applyAlignment="1">
      <alignment horizontal="right" vertical="center"/>
    </xf>
    <xf numFmtId="0" fontId="11" fillId="3" borderId="1" xfId="0" applyFont="1" applyFill="1" applyBorder="1" applyAlignment="1">
      <alignment horizontal="left" vertical="center" wrapText="1"/>
    </xf>
    <xf numFmtId="166" fontId="5" fillId="0" borderId="1" xfId="0" applyNumberFormat="1" applyFont="1" applyBorder="1" applyAlignment="1">
      <alignment vertical="center"/>
    </xf>
    <xf numFmtId="0" fontId="8" fillId="0" borderId="0" xfId="0" applyFont="1" applyAlignment="1">
      <alignment vertical="top" wrapText="1"/>
    </xf>
    <xf numFmtId="0" fontId="1" fillId="0" borderId="0" xfId="0" applyFont="1"/>
    <xf numFmtId="0" fontId="4" fillId="0" borderId="0" xfId="0" applyFont="1" applyAlignment="1">
      <alignment vertical="top" wrapText="1"/>
    </xf>
    <xf numFmtId="0" fontId="12" fillId="0" borderId="0" xfId="0" applyFont="1"/>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hyperlink" Target="https://www.teamspace.de/vorlagen/stundensatz-kalkulation/" TargetMode="External"/><Relationship Id="rId2" Type="http://schemas.openxmlformats.org/officeDocument/2006/relationships/hyperlink" Target="https://www.teamspace.de/vorlagen/" TargetMode="External"/><Relationship Id="rId3" Type="http://schemas.openxmlformats.org/officeDocument/2006/relationships/hyperlink" Target="https://www.teamspace.de/deckungsbeitragsrechn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D44"/>
  <sheetViews>
    <sheetView workbookViewId="0" showGridLines="0"/>
  </sheetViews>
  <sheetFormatPr defaultRowHeight="18" outlineLevelRow="0" outlineLevelCol="0" x14ac:dyDescent="55" customHeight="1"/>
  <cols>
    <col min="1" max="1" width="5" customWidth="1"/>
    <col min="2" max="2" width="50" customWidth="1"/>
    <col min="3" max="3" width="16" customWidth="1"/>
    <col min="4" max="4" width="52" customWidth="1"/>
  </cols>
  <sheetData>
    <row r="1" ht="30" customHeight="1" spans="1:4" x14ac:dyDescent="0.25">
      <c r="A1" s="1" t="s">
        <v>0</v>
      </c>
      <c r="B1" s="1"/>
      <c r="C1" s="1"/>
      <c r="D1" s="1"/>
    </row>
    <row r="2" ht="30" customHeight="1" spans="1:4" x14ac:dyDescent="0.25">
      <c r="A2" s="2" t="s">
        <v>1</v>
      </c>
      <c r="B2" s="2"/>
      <c r="C2" s="2"/>
      <c r="D2" s="2"/>
    </row>
    <row r="3" ht="16" customHeight="1" spans="1:4" x14ac:dyDescent="0.25">
      <c r="A3" s="3" t="s">
        <v>2</v>
      </c>
      <c r="B3" s="3"/>
      <c r="C3" s="4" t="s">
        <v>3</v>
      </c>
      <c r="D3" s="4"/>
    </row>
    <row r="5" ht="19" customHeight="1" spans="1:4" x14ac:dyDescent="0.25">
      <c r="B5" s="5" t="s">
        <v>4</v>
      </c>
      <c r="C5" s="6"/>
      <c r="D5" s="6"/>
    </row>
    <row r="6" ht="10" customHeight="1" x14ac:dyDescent="0.25"/>
    <row r="7" ht="22" customHeight="1" spans="1:4" x14ac:dyDescent="0.25">
      <c r="A7" s="7" t="s">
        <v>5</v>
      </c>
      <c r="B7" s="7"/>
      <c r="C7" s="7"/>
      <c r="D7" s="7"/>
    </row>
    <row r="8" ht="19" customHeight="1" spans="1:4" x14ac:dyDescent="0.25">
      <c r="A8" s="8" t="s">
        <v>6</v>
      </c>
      <c r="B8" s="5" t="s">
        <v>7</v>
      </c>
      <c r="C8" s="9"/>
      <c r="D8" s="10" t="s">
        <v>8</v>
      </c>
    </row>
    <row r="9" ht="28" customHeight="1" spans="1:4" x14ac:dyDescent="0.25">
      <c r="B9" s="5" t="s">
        <v>9</v>
      </c>
      <c r="C9" s="11"/>
      <c r="D9" s="10" t="s">
        <v>10</v>
      </c>
    </row>
    <row r="10" ht="28" customHeight="1" spans="1:4" x14ac:dyDescent="0.25">
      <c r="B10" s="5" t="s">
        <v>11</v>
      </c>
      <c r="C10" s="9"/>
      <c r="D10" s="10" t="s">
        <v>12</v>
      </c>
    </row>
    <row r="11" ht="28" customHeight="1" spans="1:4" x14ac:dyDescent="0.25">
      <c r="A11" s="8" t="s">
        <v>13</v>
      </c>
      <c r="B11" s="12" t="s">
        <v>14</v>
      </c>
      <c r="C11" s="13">
        <f>IF(ISNUMBER(C10),C10,ROUND(N(C8)*N(C9),2))</f>
      </c>
      <c r="D11" s="10" t="s">
        <v>15</v>
      </c>
    </row>
    <row r="12" ht="28" customHeight="1" spans="1:4" x14ac:dyDescent="0.25">
      <c r="A12" s="8" t="s">
        <v>16</v>
      </c>
      <c r="B12" s="5" t="s">
        <v>17</v>
      </c>
      <c r="C12" s="9"/>
      <c r="D12" s="10" t="s">
        <v>18</v>
      </c>
    </row>
    <row r="13" ht="19" customHeight="1" spans="1:4" x14ac:dyDescent="0.25">
      <c r="B13" s="5" t="s">
        <v>19</v>
      </c>
      <c r="C13" s="9"/>
      <c r="D13" s="10" t="s">
        <v>20</v>
      </c>
    </row>
    <row r="14" ht="19" customHeight="1" spans="1:4" x14ac:dyDescent="0.25">
      <c r="B14" s="5" t="s">
        <v>21</v>
      </c>
      <c r="C14" s="14"/>
      <c r="D14" s="10" t="s">
        <v>22</v>
      </c>
    </row>
    <row r="15" ht="19" customHeight="1" spans="1:4" x14ac:dyDescent="0.25">
      <c r="A15" s="8" t="s">
        <v>23</v>
      </c>
      <c r="B15" s="12" t="s">
        <v>24</v>
      </c>
      <c r="C15" s="13">
        <f>IF(N(C14)=0,0,ROUND(N(C13)/C14,2))</f>
      </c>
      <c r="D15" s="10" t="s">
        <v>25</v>
      </c>
    </row>
    <row r="16" ht="19" customHeight="1" spans="1:4" x14ac:dyDescent="0.25">
      <c r="A16" s="8" t="s">
        <v>26</v>
      </c>
      <c r="B16" s="15" t="s">
        <v>27</v>
      </c>
      <c r="C16" s="16">
        <f>ROUND(N(C8)+C11+N(C12)+C15,2)</f>
      </c>
      <c r="D16" s="10" t="s">
        <v>28</v>
      </c>
    </row>
    <row r="17" ht="10" customHeight="1" x14ac:dyDescent="0.25"/>
    <row r="18" ht="22" customHeight="1" spans="1:4" x14ac:dyDescent="0.25">
      <c r="A18" s="7" t="s">
        <v>29</v>
      </c>
      <c r="B18" s="7"/>
      <c r="C18" s="7"/>
      <c r="D18" s="7"/>
    </row>
    <row r="19" ht="28" customHeight="1" spans="1:4" x14ac:dyDescent="0.25">
      <c r="B19" s="5" t="s">
        <v>30</v>
      </c>
      <c r="C19" s="14">
        <v>2027</v>
      </c>
      <c r="D19" s="10" t="s">
        <v>31</v>
      </c>
    </row>
    <row r="20" ht="19" customHeight="1" spans="1:4" x14ac:dyDescent="0.25">
      <c r="B20" s="5" t="s">
        <v>32</v>
      </c>
      <c r="C20" s="17"/>
      <c r="D20" s="10" t="s">
        <v>33</v>
      </c>
    </row>
    <row r="21" ht="19" customHeight="1" spans="1:4" x14ac:dyDescent="0.25">
      <c r="A21" s="8" t="s">
        <v>34</v>
      </c>
      <c r="B21" s="12" t="s">
        <v>35</v>
      </c>
      <c r="C21" s="18">
        <f>IF(N(C19)=0,0,DATE(C19+1,1,1)-DATE(C19,1,1))</f>
      </c>
      <c r="D21" s="10" t="s">
        <v>36</v>
      </c>
    </row>
    <row r="22" ht="19" customHeight="1" spans="1:4" x14ac:dyDescent="0.25">
      <c r="A22" s="8" t="s">
        <v>37</v>
      </c>
      <c r="B22" s="12" t="s">
        <v>38</v>
      </c>
      <c r="C22" s="18">
        <f>IF(N(C19)=0,0,C21-NETWORKDAYS(DATE(C19,1,1),DATE(C19,12,31)))</f>
      </c>
      <c r="D22" s="10"/>
    </row>
    <row r="23" ht="19" customHeight="1" spans="1:4" x14ac:dyDescent="0.25">
      <c r="A23" s="8" t="s">
        <v>39</v>
      </c>
      <c r="B23" s="12" t="s">
        <v>40</v>
      </c>
      <c r="C23" s="18">
        <f>IF(OR(N(C19)&lt;2026,N(C19)&gt;2028),0,SUMPRODUCT((YEAR(Feiertage!$A$2:$A$52)=C19)*(WEEKDAY(Feiertage!$A$2:$A$52,2)&lt;6)*(((Feiertage!$C$2:$C$52="alle")+ISNUMBER(SEARCH(" "&amp;IFERROR(VLOOKUP(C20,Feiertage!$E$2:$F$17,2,FALSE),"--")&amp;" "," "&amp;Feiertage!$C$2:$C$52&amp;" ")))&gt;0))+SUMPRODUCT((YEAR(Feiertage!$A$57:$A$120)=C19)*(WEEKDAY(Feiertage!$A$57:$A$120,2)&lt;6)*(((Feiertage!$C$57:$C$120="alle")+ISNUMBER(SEARCH(" "&amp;IFERROR(VLOOKUP(C20,Feiertage!$E$2:$F$17,2,FALSE),"--")&amp;" "," "&amp;Feiertage!$C$57:$C$120&amp;" ")))&gt;0)))</f>
      </c>
      <c r="D23" s="10">
        <f>IF(OR(N(C19)&lt;2026,N(C19)&gt;2028),"Jahr fehlt im Blatt Feiertage: Feiertage bitte unter I mitzählen.",IF(C20="","Bundesland wählen, sonst zählen nur bundesweite Feiertage.","Aus dem Blatt Feiertage, ohne Feiertage einzelner Gemeinden."))</f>
      </c>
    </row>
    <row r="24" ht="19" customHeight="1" spans="1:4" x14ac:dyDescent="0.25">
      <c r="A24" s="8" t="s">
        <v>41</v>
      </c>
      <c r="B24" s="5" t="s">
        <v>42</v>
      </c>
      <c r="C24" s="14"/>
      <c r="D24" s="10" t="s">
        <v>43</v>
      </c>
    </row>
    <row r="25" ht="19" customHeight="1" spans="1:4" x14ac:dyDescent="0.25">
      <c r="A25" s="8" t="s">
        <v>44</v>
      </c>
      <c r="B25" s="5" t="s">
        <v>45</v>
      </c>
      <c r="C25" s="14"/>
      <c r="D25" s="10" t="s">
        <v>46</v>
      </c>
    </row>
    <row r="26" ht="19" customHeight="1" spans="1:4" x14ac:dyDescent="0.25">
      <c r="A26" s="8" t="s">
        <v>47</v>
      </c>
      <c r="B26" s="5" t="s">
        <v>48</v>
      </c>
      <c r="C26" s="14"/>
      <c r="D26" s="10" t="s">
        <v>49</v>
      </c>
    </row>
    <row r="27" ht="19" customHeight="1" spans="1:4" x14ac:dyDescent="0.25">
      <c r="A27" s="8" t="s">
        <v>50</v>
      </c>
      <c r="B27" s="5" t="s">
        <v>51</v>
      </c>
      <c r="C27" s="14"/>
      <c r="D27" s="10"/>
    </row>
    <row r="28" ht="19" customHeight="1" spans="1:4" x14ac:dyDescent="0.25">
      <c r="A28" s="8" t="s">
        <v>52</v>
      </c>
      <c r="B28" s="12" t="s">
        <v>53</v>
      </c>
      <c r="C28" s="18">
        <f>MAX(0,N(C21)-N(C22)-N(C23)-N(C24)-N(C25)-N(C26)-N(C27))</f>
      </c>
      <c r="D28" s="10" t="s">
        <v>54</v>
      </c>
    </row>
    <row r="29" ht="19" customHeight="1" spans="1:4" x14ac:dyDescent="0.25">
      <c r="A29" s="8" t="s">
        <v>55</v>
      </c>
      <c r="B29" s="5" t="s">
        <v>56</v>
      </c>
      <c r="C29" s="19"/>
      <c r="D29" s="10" t="s">
        <v>57</v>
      </c>
    </row>
    <row r="30" ht="19" customHeight="1" spans="1:4" x14ac:dyDescent="0.25">
      <c r="A30" s="8" t="s">
        <v>58</v>
      </c>
      <c r="B30" s="12" t="s">
        <v>59</v>
      </c>
      <c r="C30" s="20">
        <f>ROUND(C28*N(C29),2)</f>
      </c>
      <c r="D30" s="10" t="s">
        <v>60</v>
      </c>
    </row>
    <row r="31" ht="28" customHeight="1" spans="1:4" x14ac:dyDescent="0.25">
      <c r="A31" s="8" t="s">
        <v>61</v>
      </c>
      <c r="B31" s="5" t="s">
        <v>62</v>
      </c>
      <c r="C31" s="21"/>
      <c r="D31" s="10" t="s">
        <v>63</v>
      </c>
    </row>
    <row r="32" ht="19" customHeight="1" spans="1:4" x14ac:dyDescent="0.25">
      <c r="A32" s="8" t="s">
        <v>64</v>
      </c>
      <c r="B32" s="15" t="s">
        <v>65</v>
      </c>
      <c r="C32" s="22">
        <f>ROUND(C30*N(C31),2)</f>
      </c>
      <c r="D32" s="10" t="s">
        <v>66</v>
      </c>
    </row>
    <row r="33" ht="10" customHeight="1" x14ac:dyDescent="0.25"/>
    <row r="34" ht="22" customHeight="1" spans="1:4" x14ac:dyDescent="0.25">
      <c r="A34" s="7" t="s">
        <v>67</v>
      </c>
      <c r="B34" s="7"/>
      <c r="C34" s="7"/>
      <c r="D34" s="7"/>
    </row>
    <row r="35" ht="19" customHeight="1" spans="1:4" x14ac:dyDescent="0.25">
      <c r="A35" s="8" t="s">
        <v>68</v>
      </c>
      <c r="B35" s="12" t="s">
        <v>69</v>
      </c>
      <c r="C35" s="13">
        <f>IF(N(C32)=0,0,ROUND(C16/C32,2))</f>
      </c>
      <c r="D35" s="10" t="s">
        <v>70</v>
      </c>
    </row>
    <row r="36" ht="19" customHeight="1" spans="1:4" x14ac:dyDescent="0.25">
      <c r="A36" s="8" t="s">
        <v>71</v>
      </c>
      <c r="B36" s="5" t="s">
        <v>72</v>
      </c>
      <c r="C36" s="21"/>
      <c r="D36" s="10"/>
    </row>
    <row r="37" ht="19" customHeight="1" spans="1:4" x14ac:dyDescent="0.25">
      <c r="A37" s="8" t="s">
        <v>73</v>
      </c>
      <c r="B37" s="5" t="s">
        <v>74</v>
      </c>
      <c r="C37" s="21"/>
      <c r="D37" s="10" t="s">
        <v>75</v>
      </c>
    </row>
    <row r="38" ht="19" customHeight="1" spans="1:4" x14ac:dyDescent="0.25">
      <c r="A38" s="8" t="s">
        <v>76</v>
      </c>
      <c r="B38" s="15" t="s">
        <v>77</v>
      </c>
      <c r="C38" s="16">
        <f>ROUND(C35*(1+N(C36)+N(C37)),2)</f>
      </c>
      <c r="D38" s="10" t="s">
        <v>78</v>
      </c>
    </row>
    <row r="39" ht="19" customHeight="1" spans="1:4" x14ac:dyDescent="0.25">
      <c r="B39" s="5" t="s">
        <v>79</v>
      </c>
      <c r="C39" s="14">
        <v>5</v>
      </c>
      <c r="D39" s="10" t="s">
        <v>80</v>
      </c>
    </row>
    <row r="40" ht="19" customHeight="1" spans="1:4" x14ac:dyDescent="0.25">
      <c r="A40" s="8" t="s">
        <v>81</v>
      </c>
      <c r="B40" s="15" t="s">
        <v>82</v>
      </c>
      <c r="C40" s="16">
        <f>IF(N(C39)&lt;=0,C38,ROUNDUP(C38/C39,0)*C39)</f>
      </c>
      <c r="D40" s="10" t="s">
        <v>83</v>
      </c>
    </row>
    <row r="41" ht="10" customHeight="1" x14ac:dyDescent="0.25"/>
    <row r="42" ht="22" customHeight="1" spans="1:4" x14ac:dyDescent="0.25">
      <c r="A42" s="7" t="s">
        <v>84</v>
      </c>
      <c r="B42" s="7"/>
      <c r="C42" s="7"/>
      <c r="D42" s="7"/>
    </row>
    <row r="43" ht="19" customHeight="1" spans="1:4" x14ac:dyDescent="0.25">
      <c r="A43" s="8" t="s">
        <v>85</v>
      </c>
      <c r="B43" s="12" t="s">
        <v>86</v>
      </c>
      <c r="C43" s="13">
        <f>ROUND(C40*C32,2)</f>
      </c>
      <c r="D43" s="10" t="s">
        <v>87</v>
      </c>
    </row>
    <row r="44" ht="19" customHeight="1" spans="1:4" x14ac:dyDescent="0.25">
      <c r="A44" s="8" t="s">
        <v>88</v>
      </c>
      <c r="B44" s="12" t="s">
        <v>89</v>
      </c>
      <c r="C44" s="13">
        <f>ROUND(C43-C16,2)</f>
      </c>
      <c r="D44" s="10" t="s">
        <v>90</v>
      </c>
    </row>
  </sheetData>
  <mergeCells count="9">
    <mergeCell ref="A1:D1"/>
    <mergeCell ref="A2:D2"/>
    <mergeCell ref="A3:B3"/>
    <mergeCell ref="C3:D3"/>
    <mergeCell ref="C5:D5"/>
    <mergeCell ref="A7:D7"/>
    <mergeCell ref="A18:D18"/>
    <mergeCell ref="A34:D34"/>
    <mergeCell ref="A42:D42"/>
  </mergeCells>
  <dataValidations count="1">
    <dataValidation type="list" allowBlank="1" showInputMessage="1" prompt="Für die gesetzlichen Feiertage" sqref="C20">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667F3"/>
    <pageSetUpPr fitToPage="1"/>
  </sheetPr>
  <dimension ref="A1:D49"/>
  <sheetViews>
    <sheetView workbookViewId="0" showGridLines="0"/>
  </sheetViews>
  <sheetFormatPr defaultRowHeight="18" outlineLevelRow="0" outlineLevelCol="0" x14ac:dyDescent="55" customHeight="1"/>
  <cols>
    <col min="1" max="1" width="5" customWidth="1"/>
    <col min="2" max="2" width="50" customWidth="1"/>
    <col min="3" max="3" width="16" customWidth="1"/>
    <col min="4" max="4" width="52" customWidth="1"/>
  </cols>
  <sheetData>
    <row r="1" ht="30" customHeight="1" spans="1:4" x14ac:dyDescent="0.25">
      <c r="A1" s="1" t="s">
        <v>91</v>
      </c>
      <c r="B1" s="1"/>
      <c r="C1" s="1"/>
      <c r="D1" s="1"/>
    </row>
    <row r="2" ht="30" customHeight="1" spans="1:4" x14ac:dyDescent="0.25">
      <c r="A2" s="2" t="s">
        <v>92</v>
      </c>
      <c r="B2" s="2"/>
      <c r="C2" s="2"/>
      <c r="D2" s="2"/>
    </row>
    <row r="3" ht="16" customHeight="1" spans="1:4" x14ac:dyDescent="0.25">
      <c r="A3" s="3" t="s">
        <v>2</v>
      </c>
      <c r="B3" s="3"/>
      <c r="C3" s="4" t="s">
        <v>3</v>
      </c>
      <c r="D3" s="4"/>
    </row>
    <row r="5" ht="19" customHeight="1" spans="1:4" x14ac:dyDescent="0.25">
      <c r="B5" s="5" t="s">
        <v>93</v>
      </c>
      <c r="C5" s="6"/>
      <c r="D5" s="6"/>
    </row>
    <row r="6" ht="10" customHeight="1" x14ac:dyDescent="0.25"/>
    <row r="7" ht="22" customHeight="1" spans="1:4" x14ac:dyDescent="0.25">
      <c r="A7" s="7" t="s">
        <v>5</v>
      </c>
      <c r="B7" s="7"/>
      <c r="C7" s="7"/>
      <c r="D7" s="7"/>
    </row>
    <row r="8" ht="28" customHeight="1" spans="1:4" x14ac:dyDescent="0.25">
      <c r="A8" s="8" t="s">
        <v>6</v>
      </c>
      <c r="B8" s="5" t="s">
        <v>94</v>
      </c>
      <c r="C8" s="9"/>
      <c r="D8" s="10" t="s">
        <v>95</v>
      </c>
    </row>
    <row r="9" ht="19" customHeight="1" spans="1:4" x14ac:dyDescent="0.25">
      <c r="B9" s="5" t="s">
        <v>96</v>
      </c>
      <c r="C9" s="9"/>
      <c r="D9" s="10" t="s">
        <v>97</v>
      </c>
    </row>
    <row r="10" ht="19" customHeight="1" spans="1:4" x14ac:dyDescent="0.25">
      <c r="B10" s="5" t="s">
        <v>98</v>
      </c>
      <c r="C10" s="9"/>
      <c r="D10" s="10" t="s">
        <v>99</v>
      </c>
    </row>
    <row r="11" ht="19" customHeight="1" spans="1:4" x14ac:dyDescent="0.25">
      <c r="A11" s="8" t="s">
        <v>13</v>
      </c>
      <c r="B11" s="12" t="s">
        <v>100</v>
      </c>
      <c r="C11" s="13">
        <f>ROUND(N(C9)+N(C10),2)</f>
      </c>
      <c r="D11" s="10"/>
    </row>
    <row r="12" ht="19" customHeight="1" spans="1:4" x14ac:dyDescent="0.25">
      <c r="A12" s="8" t="s">
        <v>16</v>
      </c>
      <c r="B12" s="5" t="s">
        <v>101</v>
      </c>
      <c r="C12" s="9"/>
      <c r="D12" s="10" t="s">
        <v>102</v>
      </c>
    </row>
    <row r="13" ht="19" customHeight="1" spans="1:4" x14ac:dyDescent="0.25">
      <c r="B13" s="5" t="s">
        <v>103</v>
      </c>
      <c r="C13" s="9"/>
      <c r="D13" s="10" t="s">
        <v>104</v>
      </c>
    </row>
    <row r="14" ht="19" customHeight="1" spans="1:4" x14ac:dyDescent="0.25">
      <c r="B14" s="5" t="s">
        <v>105</v>
      </c>
      <c r="C14" s="9"/>
      <c r="D14" s="10"/>
    </row>
    <row r="15" ht="19" customHeight="1" spans="1:4" x14ac:dyDescent="0.25">
      <c r="B15" s="5" t="s">
        <v>106</v>
      </c>
      <c r="C15" s="9"/>
      <c r="D15" s="10"/>
    </row>
    <row r="16" ht="19" customHeight="1" spans="1:4" x14ac:dyDescent="0.25">
      <c r="B16" s="5" t="s">
        <v>107</v>
      </c>
      <c r="C16" s="9"/>
      <c r="D16" s="10"/>
    </row>
    <row r="17" ht="19" customHeight="1" spans="1:4" x14ac:dyDescent="0.25">
      <c r="B17" s="5" t="s">
        <v>108</v>
      </c>
      <c r="C17" s="9"/>
      <c r="D17" s="10"/>
    </row>
    <row r="18" ht="19" customHeight="1" spans="1:4" x14ac:dyDescent="0.25">
      <c r="B18" s="5" t="s">
        <v>109</v>
      </c>
      <c r="C18" s="9"/>
      <c r="D18" s="10"/>
    </row>
    <row r="19" ht="19" customHeight="1" spans="1:4" x14ac:dyDescent="0.25">
      <c r="B19" s="5" t="s">
        <v>110</v>
      </c>
      <c r="C19" s="9"/>
      <c r="D19" s="10"/>
    </row>
    <row r="20" ht="19" customHeight="1" spans="1:4" x14ac:dyDescent="0.25">
      <c r="A20" s="8" t="s">
        <v>23</v>
      </c>
      <c r="B20" s="12" t="s">
        <v>111</v>
      </c>
      <c r="C20" s="13">
        <f>ROUND(SUM(C13:C19),2)</f>
      </c>
      <c r="D20" s="10"/>
    </row>
    <row r="21" ht="19" customHeight="1" spans="1:4" x14ac:dyDescent="0.25">
      <c r="A21" s="8" t="s">
        <v>26</v>
      </c>
      <c r="B21" s="15" t="s">
        <v>112</v>
      </c>
      <c r="C21" s="16">
        <f>ROUND(N(C8)+C11+N(C12)+C20,2)</f>
      </c>
      <c r="D21" s="10" t="s">
        <v>28</v>
      </c>
    </row>
    <row r="22" ht="10" customHeight="1" x14ac:dyDescent="0.25"/>
    <row r="23" ht="22" customHeight="1" spans="1:4" x14ac:dyDescent="0.25">
      <c r="A23" s="7" t="s">
        <v>29</v>
      </c>
      <c r="B23" s="7"/>
      <c r="C23" s="7"/>
      <c r="D23" s="7"/>
    </row>
    <row r="24" ht="28" customHeight="1" spans="1:4" x14ac:dyDescent="0.25">
      <c r="B24" s="5" t="s">
        <v>30</v>
      </c>
      <c r="C24" s="14">
        <v>2027</v>
      </c>
      <c r="D24" s="10" t="s">
        <v>31</v>
      </c>
    </row>
    <row r="25" ht="19" customHeight="1" spans="1:4" x14ac:dyDescent="0.25">
      <c r="B25" s="5" t="s">
        <v>32</v>
      </c>
      <c r="C25" s="17"/>
      <c r="D25" s="10" t="s">
        <v>33</v>
      </c>
    </row>
    <row r="26" ht="19" customHeight="1" spans="1:4" x14ac:dyDescent="0.25">
      <c r="A26" s="8" t="s">
        <v>34</v>
      </c>
      <c r="B26" s="12" t="s">
        <v>35</v>
      </c>
      <c r="C26" s="18">
        <f>IF(N(C24)=0,0,DATE(C24+1,1,1)-DATE(C24,1,1))</f>
      </c>
      <c r="D26" s="10" t="s">
        <v>36</v>
      </c>
    </row>
    <row r="27" ht="19" customHeight="1" spans="1:4" x14ac:dyDescent="0.25">
      <c r="A27" s="8" t="s">
        <v>37</v>
      </c>
      <c r="B27" s="12" t="s">
        <v>38</v>
      </c>
      <c r="C27" s="18">
        <f>IF(N(C24)=0,0,C26-NETWORKDAYS(DATE(C24,1,1),DATE(C24,12,31)))</f>
      </c>
      <c r="D27" s="10"/>
    </row>
    <row r="28" ht="19" customHeight="1" spans="1:4" x14ac:dyDescent="0.25">
      <c r="A28" s="8" t="s">
        <v>39</v>
      </c>
      <c r="B28" s="12" t="s">
        <v>40</v>
      </c>
      <c r="C28" s="18">
        <f>IF(OR(N(C24)&lt;2026,N(C24)&gt;2028),0,SUMPRODUCT((YEAR(Feiertage!$A$2:$A$52)=C24)*(WEEKDAY(Feiertage!$A$2:$A$52,2)&lt;6)*(((Feiertage!$C$2:$C$52="alle")+ISNUMBER(SEARCH(" "&amp;IFERROR(VLOOKUP(C25,Feiertage!$E$2:$F$17,2,FALSE),"--")&amp;" "," "&amp;Feiertage!$C$2:$C$52&amp;" ")))&gt;0))+SUMPRODUCT((YEAR(Feiertage!$A$57:$A$120)=C24)*(WEEKDAY(Feiertage!$A$57:$A$120,2)&lt;6)*(((Feiertage!$C$57:$C$120="alle")+ISNUMBER(SEARCH(" "&amp;IFERROR(VLOOKUP(C25,Feiertage!$E$2:$F$17,2,FALSE),"--")&amp;" "," "&amp;Feiertage!$C$57:$C$120&amp;" ")))&gt;0)))</f>
      </c>
      <c r="D28" s="10">
        <f>IF(OR(N(C24)&lt;2026,N(C24)&gt;2028),"Jahr fehlt im Blatt Feiertage: Feiertage bitte unter I mitzählen.",IF(C25="","Bundesland wählen, sonst zählen nur bundesweite Feiertage.","Aus dem Blatt Feiertage, ohne Feiertage einzelner Gemeinden."))</f>
      </c>
    </row>
    <row r="29" ht="19" customHeight="1" spans="1:4" x14ac:dyDescent="0.25">
      <c r="A29" s="8" t="s">
        <v>41</v>
      </c>
      <c r="B29" s="5" t="s">
        <v>42</v>
      </c>
      <c r="C29" s="14"/>
      <c r="D29" s="10" t="s">
        <v>43</v>
      </c>
    </row>
    <row r="30" ht="19" customHeight="1" spans="1:4" x14ac:dyDescent="0.25">
      <c r="A30" s="8" t="s">
        <v>44</v>
      </c>
      <c r="B30" s="5" t="s">
        <v>45</v>
      </c>
      <c r="C30" s="14"/>
      <c r="D30" s="10" t="s">
        <v>46</v>
      </c>
    </row>
    <row r="31" ht="19" customHeight="1" spans="1:4" x14ac:dyDescent="0.25">
      <c r="A31" s="8" t="s">
        <v>47</v>
      </c>
      <c r="B31" s="5" t="s">
        <v>48</v>
      </c>
      <c r="C31" s="14"/>
      <c r="D31" s="10" t="s">
        <v>49</v>
      </c>
    </row>
    <row r="32" ht="19" customHeight="1" spans="1:4" x14ac:dyDescent="0.25">
      <c r="A32" s="8" t="s">
        <v>50</v>
      </c>
      <c r="B32" s="5" t="s">
        <v>51</v>
      </c>
      <c r="C32" s="14"/>
      <c r="D32" s="10"/>
    </row>
    <row r="33" ht="19" customHeight="1" spans="1:4" x14ac:dyDescent="0.25">
      <c r="A33" s="8" t="s">
        <v>52</v>
      </c>
      <c r="B33" s="12" t="s">
        <v>53</v>
      </c>
      <c r="C33" s="18">
        <f>MAX(0,N(C26)-N(C27)-N(C28)-N(C29)-N(C30)-N(C31)-N(C32))</f>
      </c>
      <c r="D33" s="10" t="s">
        <v>54</v>
      </c>
    </row>
    <row r="34" ht="19" customHeight="1" spans="1:4" x14ac:dyDescent="0.25">
      <c r="A34" s="8" t="s">
        <v>55</v>
      </c>
      <c r="B34" s="5" t="s">
        <v>56</v>
      </c>
      <c r="C34" s="19"/>
      <c r="D34" s="10" t="s">
        <v>57</v>
      </c>
    </row>
    <row r="35" ht="19" customHeight="1" spans="1:4" x14ac:dyDescent="0.25">
      <c r="A35" s="8" t="s">
        <v>58</v>
      </c>
      <c r="B35" s="12" t="s">
        <v>59</v>
      </c>
      <c r="C35" s="20">
        <f>ROUND(C33*N(C34),2)</f>
      </c>
      <c r="D35" s="10" t="s">
        <v>60</v>
      </c>
    </row>
    <row r="36" ht="28" customHeight="1" spans="1:4" x14ac:dyDescent="0.25">
      <c r="A36" s="8" t="s">
        <v>61</v>
      </c>
      <c r="B36" s="5" t="s">
        <v>62</v>
      </c>
      <c r="C36" s="21"/>
      <c r="D36" s="10" t="s">
        <v>63</v>
      </c>
    </row>
    <row r="37" ht="19" customHeight="1" spans="1:4" x14ac:dyDescent="0.25">
      <c r="A37" s="8" t="s">
        <v>64</v>
      </c>
      <c r="B37" s="15" t="s">
        <v>65</v>
      </c>
      <c r="C37" s="22">
        <f>ROUND(C35*N(C36),2)</f>
      </c>
      <c r="D37" s="10" t="s">
        <v>66</v>
      </c>
    </row>
    <row r="38" ht="10" customHeight="1" x14ac:dyDescent="0.25"/>
    <row r="39" ht="22" customHeight="1" spans="1:4" x14ac:dyDescent="0.25">
      <c r="A39" s="7" t="s">
        <v>67</v>
      </c>
      <c r="B39" s="7"/>
      <c r="C39" s="7"/>
      <c r="D39" s="7"/>
    </row>
    <row r="40" ht="19" customHeight="1" spans="1:4" x14ac:dyDescent="0.25">
      <c r="A40" s="8" t="s">
        <v>68</v>
      </c>
      <c r="B40" s="12" t="s">
        <v>69</v>
      </c>
      <c r="C40" s="13">
        <f>IF(N(C37)=0,0,ROUND(C21/C37,2))</f>
      </c>
      <c r="D40" s="10" t="s">
        <v>70</v>
      </c>
    </row>
    <row r="41" ht="19" customHeight="1" spans="1:4" x14ac:dyDescent="0.25">
      <c r="A41" s="8" t="s">
        <v>71</v>
      </c>
      <c r="B41" s="5" t="s">
        <v>72</v>
      </c>
      <c r="C41" s="21"/>
      <c r="D41" s="10"/>
    </row>
    <row r="42" ht="19" customHeight="1" spans="1:4" x14ac:dyDescent="0.25">
      <c r="A42" s="8" t="s">
        <v>73</v>
      </c>
      <c r="B42" s="5" t="s">
        <v>74</v>
      </c>
      <c r="C42" s="21"/>
      <c r="D42" s="10" t="s">
        <v>75</v>
      </c>
    </row>
    <row r="43" ht="19" customHeight="1" spans="1:4" x14ac:dyDescent="0.25">
      <c r="A43" s="8" t="s">
        <v>76</v>
      </c>
      <c r="B43" s="15" t="s">
        <v>77</v>
      </c>
      <c r="C43" s="16">
        <f>ROUND(C40*(1+N(C41)+N(C42)),2)</f>
      </c>
      <c r="D43" s="10" t="s">
        <v>78</v>
      </c>
    </row>
    <row r="44" ht="19" customHeight="1" spans="1:4" x14ac:dyDescent="0.25">
      <c r="B44" s="5" t="s">
        <v>79</v>
      </c>
      <c r="C44" s="14">
        <v>5</v>
      </c>
      <c r="D44" s="10" t="s">
        <v>80</v>
      </c>
    </row>
    <row r="45" ht="19" customHeight="1" spans="1:4" x14ac:dyDescent="0.25">
      <c r="A45" s="8" t="s">
        <v>81</v>
      </c>
      <c r="B45" s="15" t="s">
        <v>82</v>
      </c>
      <c r="C45" s="16">
        <f>IF(N(C44)&lt;=0,C43,ROUNDUP(C43/C44,0)*C44)</f>
      </c>
      <c r="D45" s="10" t="s">
        <v>83</v>
      </c>
    </row>
    <row r="46" ht="10" customHeight="1" x14ac:dyDescent="0.25"/>
    <row r="47" ht="22" customHeight="1" spans="1:4" x14ac:dyDescent="0.25">
      <c r="A47" s="7" t="s">
        <v>84</v>
      </c>
      <c r="B47" s="7"/>
      <c r="C47" s="7"/>
      <c r="D47" s="7"/>
    </row>
    <row r="48" ht="19" customHeight="1" spans="1:4" x14ac:dyDescent="0.25">
      <c r="A48" s="8" t="s">
        <v>85</v>
      </c>
      <c r="B48" s="12" t="s">
        <v>86</v>
      </c>
      <c r="C48" s="13">
        <f>ROUND(C45*C37,2)</f>
      </c>
      <c r="D48" s="10" t="s">
        <v>87</v>
      </c>
    </row>
    <row r="49" ht="19" customHeight="1" spans="1:4" x14ac:dyDescent="0.25">
      <c r="A49" s="8" t="s">
        <v>88</v>
      </c>
      <c r="B49" s="12" t="s">
        <v>89</v>
      </c>
      <c r="C49" s="13">
        <f>ROUND(C48-C21,2)</f>
      </c>
      <c r="D49" s="10" t="s">
        <v>90</v>
      </c>
    </row>
  </sheetData>
  <mergeCells count="9">
    <mergeCell ref="A1:D1"/>
    <mergeCell ref="A2:D2"/>
    <mergeCell ref="A3:B3"/>
    <mergeCell ref="C3:D3"/>
    <mergeCell ref="C5:D5"/>
    <mergeCell ref="A7:D7"/>
    <mergeCell ref="A23:D23"/>
    <mergeCell ref="A39:D39"/>
    <mergeCell ref="A47:D47"/>
  </mergeCells>
  <dataValidations count="1">
    <dataValidation type="list" allowBlank="1" showInputMessage="1" prompt="Für die gesetzlichen Feiertage" sqref="C25">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D44"/>
  <sheetViews>
    <sheetView workbookViewId="0" showGridLines="0"/>
  </sheetViews>
  <sheetFormatPr defaultRowHeight="18" outlineLevelRow="0" outlineLevelCol="0" x14ac:dyDescent="55" customHeight="1"/>
  <cols>
    <col min="1" max="1" width="5" customWidth="1"/>
    <col min="2" max="2" width="50" customWidth="1"/>
    <col min="3" max="3" width="16" customWidth="1"/>
    <col min="4" max="4" width="52" customWidth="1"/>
  </cols>
  <sheetData>
    <row r="1" ht="30" customHeight="1" spans="1:4" x14ac:dyDescent="0.25">
      <c r="A1" s="1" t="s">
        <v>113</v>
      </c>
      <c r="B1" s="1"/>
      <c r="C1" s="1"/>
      <c r="D1" s="1"/>
    </row>
    <row r="2" ht="30" customHeight="1" spans="1:4" x14ac:dyDescent="0.25">
      <c r="A2" s="2" t="s">
        <v>114</v>
      </c>
      <c r="B2" s="2"/>
      <c r="C2" s="2"/>
      <c r="D2" s="2"/>
    </row>
    <row r="3" ht="16" customHeight="1" spans="1:4" x14ac:dyDescent="0.25">
      <c r="A3" s="3" t="s">
        <v>2</v>
      </c>
      <c r="B3" s="3"/>
      <c r="C3" s="4" t="s">
        <v>3</v>
      </c>
      <c r="D3" s="4"/>
    </row>
    <row r="5" ht="19" customHeight="1" spans="1:4" x14ac:dyDescent="0.25">
      <c r="B5" s="5" t="s">
        <v>4</v>
      </c>
      <c r="C5" s="6" t="s">
        <v>115</v>
      </c>
      <c r="D5" s="6"/>
    </row>
    <row r="6" ht="10" customHeight="1" x14ac:dyDescent="0.25"/>
    <row r="7" ht="22" customHeight="1" spans="1:4" x14ac:dyDescent="0.25">
      <c r="A7" s="7" t="s">
        <v>5</v>
      </c>
      <c r="B7" s="7"/>
      <c r="C7" s="7"/>
      <c r="D7" s="7"/>
    </row>
    <row r="8" ht="19" customHeight="1" spans="1:4" x14ac:dyDescent="0.25">
      <c r="A8" s="8" t="s">
        <v>6</v>
      </c>
      <c r="B8" s="5" t="s">
        <v>7</v>
      </c>
      <c r="C8" s="9">
        <v>62000</v>
      </c>
      <c r="D8" s="10" t="s">
        <v>8</v>
      </c>
    </row>
    <row r="9" ht="28" customHeight="1" spans="1:4" x14ac:dyDescent="0.25">
      <c r="B9" s="5" t="s">
        <v>9</v>
      </c>
      <c r="C9" s="11">
        <v>0.21</v>
      </c>
      <c r="D9" s="10" t="s">
        <v>10</v>
      </c>
    </row>
    <row r="10" ht="28" customHeight="1" spans="1:4" x14ac:dyDescent="0.25">
      <c r="B10" s="5" t="s">
        <v>11</v>
      </c>
      <c r="C10" s="9"/>
      <c r="D10" s="10" t="s">
        <v>12</v>
      </c>
    </row>
    <row r="11" ht="28" customHeight="1" spans="1:4" x14ac:dyDescent="0.25">
      <c r="A11" s="8" t="s">
        <v>13</v>
      </c>
      <c r="B11" s="12" t="s">
        <v>14</v>
      </c>
      <c r="C11" s="13">
        <f>IF(ISNUMBER(C10),C10,ROUND(N(C8)*N(C9),2))</f>
      </c>
      <c r="D11" s="10" t="s">
        <v>15</v>
      </c>
    </row>
    <row r="12" ht="28" customHeight="1" spans="1:4" x14ac:dyDescent="0.25">
      <c r="A12" s="8" t="s">
        <v>16</v>
      </c>
      <c r="B12" s="5" t="s">
        <v>17</v>
      </c>
      <c r="C12" s="9">
        <v>2400</v>
      </c>
      <c r="D12" s="10" t="s">
        <v>18</v>
      </c>
    </row>
    <row r="13" ht="19" customHeight="1" spans="1:4" x14ac:dyDescent="0.25">
      <c r="B13" s="5" t="s">
        <v>19</v>
      </c>
      <c r="C13" s="9">
        <v>210000</v>
      </c>
      <c r="D13" s="10" t="s">
        <v>20</v>
      </c>
    </row>
    <row r="14" ht="19" customHeight="1" spans="1:4" x14ac:dyDescent="0.25">
      <c r="B14" s="5" t="s">
        <v>21</v>
      </c>
      <c r="C14" s="14">
        <v>14</v>
      </c>
      <c r="D14" s="10" t="s">
        <v>22</v>
      </c>
    </row>
    <row r="15" ht="19" customHeight="1" spans="1:4" x14ac:dyDescent="0.25">
      <c r="A15" s="8" t="s">
        <v>23</v>
      </c>
      <c r="B15" s="12" t="s">
        <v>24</v>
      </c>
      <c r="C15" s="13">
        <f>IF(N(C14)=0,0,ROUND(N(C13)/C14,2))</f>
      </c>
      <c r="D15" s="10" t="s">
        <v>25</v>
      </c>
    </row>
    <row r="16" ht="19" customHeight="1" spans="1:4" x14ac:dyDescent="0.25">
      <c r="A16" s="8" t="s">
        <v>26</v>
      </c>
      <c r="B16" s="15" t="s">
        <v>27</v>
      </c>
      <c r="C16" s="16">
        <f>ROUND(N(C8)+C11+N(C12)+C15,2)</f>
      </c>
      <c r="D16" s="10" t="s">
        <v>28</v>
      </c>
    </row>
    <row r="17" ht="10" customHeight="1" x14ac:dyDescent="0.25"/>
    <row r="18" ht="22" customHeight="1" spans="1:4" x14ac:dyDescent="0.25">
      <c r="A18" s="7" t="s">
        <v>29</v>
      </c>
      <c r="B18" s="7"/>
      <c r="C18" s="7"/>
      <c r="D18" s="7"/>
    </row>
    <row r="19" ht="28" customHeight="1" spans="1:4" x14ac:dyDescent="0.25">
      <c r="B19" s="5" t="s">
        <v>30</v>
      </c>
      <c r="C19" s="14">
        <v>2027</v>
      </c>
      <c r="D19" s="10" t="s">
        <v>31</v>
      </c>
    </row>
    <row r="20" ht="19" customHeight="1" spans="1:4" x14ac:dyDescent="0.25">
      <c r="B20" s="5" t="s">
        <v>32</v>
      </c>
      <c r="C20" s="17" t="s">
        <v>116</v>
      </c>
      <c r="D20" s="10" t="s">
        <v>33</v>
      </c>
    </row>
    <row r="21" ht="19" customHeight="1" spans="1:4" x14ac:dyDescent="0.25">
      <c r="A21" s="8" t="s">
        <v>34</v>
      </c>
      <c r="B21" s="12" t="s">
        <v>35</v>
      </c>
      <c r="C21" s="18">
        <f>IF(N(C19)=0,0,DATE(C19+1,1,1)-DATE(C19,1,1))</f>
      </c>
      <c r="D21" s="10" t="s">
        <v>36</v>
      </c>
    </row>
    <row r="22" ht="19" customHeight="1" spans="1:4" x14ac:dyDescent="0.25">
      <c r="A22" s="8" t="s">
        <v>37</v>
      </c>
      <c r="B22" s="12" t="s">
        <v>38</v>
      </c>
      <c r="C22" s="18">
        <f>IF(N(C19)=0,0,C21-NETWORKDAYS(DATE(C19,1,1),DATE(C19,12,31)))</f>
      </c>
      <c r="D22" s="10"/>
    </row>
    <row r="23" ht="19" customHeight="1" spans="1:4" x14ac:dyDescent="0.25">
      <c r="A23" s="8" t="s">
        <v>39</v>
      </c>
      <c r="B23" s="12" t="s">
        <v>40</v>
      </c>
      <c r="C23" s="18">
        <f>IF(OR(N(C19)&lt;2026,N(C19)&gt;2028),0,SUMPRODUCT((YEAR(Feiertage!$A$2:$A$52)=C19)*(WEEKDAY(Feiertage!$A$2:$A$52,2)&lt;6)*(((Feiertage!$C$2:$C$52="alle")+ISNUMBER(SEARCH(" "&amp;IFERROR(VLOOKUP(C20,Feiertage!$E$2:$F$17,2,FALSE),"--")&amp;" "," "&amp;Feiertage!$C$2:$C$52&amp;" ")))&gt;0))+SUMPRODUCT((YEAR(Feiertage!$A$57:$A$120)=C19)*(WEEKDAY(Feiertage!$A$57:$A$120,2)&lt;6)*(((Feiertage!$C$57:$C$120="alle")+ISNUMBER(SEARCH(" "&amp;IFERROR(VLOOKUP(C20,Feiertage!$E$2:$F$17,2,FALSE),"--")&amp;" "," "&amp;Feiertage!$C$57:$C$120&amp;" ")))&gt;0)))</f>
      </c>
      <c r="D23" s="10">
        <f>IF(OR(N(C19)&lt;2026,N(C19)&gt;2028),"Jahr fehlt im Blatt Feiertage: Feiertage bitte unter I mitzählen.",IF(C20="","Bundesland wählen, sonst zählen nur bundesweite Feiertage.","Aus dem Blatt Feiertage, ohne Feiertage einzelner Gemeinden."))</f>
      </c>
    </row>
    <row r="24" ht="19" customHeight="1" spans="1:4" x14ac:dyDescent="0.25">
      <c r="A24" s="8" t="s">
        <v>41</v>
      </c>
      <c r="B24" s="5" t="s">
        <v>42</v>
      </c>
      <c r="C24" s="14">
        <v>2</v>
      </c>
      <c r="D24" s="10" t="s">
        <v>43</v>
      </c>
    </row>
    <row r="25" ht="19" customHeight="1" spans="1:4" x14ac:dyDescent="0.25">
      <c r="A25" s="8" t="s">
        <v>44</v>
      </c>
      <c r="B25" s="5" t="s">
        <v>45</v>
      </c>
      <c r="C25" s="14">
        <v>30</v>
      </c>
      <c r="D25" s="10" t="s">
        <v>46</v>
      </c>
    </row>
    <row r="26" ht="19" customHeight="1" spans="1:4" x14ac:dyDescent="0.25">
      <c r="A26" s="8" t="s">
        <v>47</v>
      </c>
      <c r="B26" s="5" t="s">
        <v>48</v>
      </c>
      <c r="C26" s="14">
        <v>8</v>
      </c>
      <c r="D26" s="10" t="s">
        <v>49</v>
      </c>
    </row>
    <row r="27" ht="19" customHeight="1" spans="1:4" x14ac:dyDescent="0.25">
      <c r="A27" s="8" t="s">
        <v>50</v>
      </c>
      <c r="B27" s="5" t="s">
        <v>51</v>
      </c>
      <c r="C27" s="14">
        <v>5</v>
      </c>
      <c r="D27" s="10"/>
    </row>
    <row r="28" ht="19" customHeight="1" spans="1:4" x14ac:dyDescent="0.25">
      <c r="A28" s="8" t="s">
        <v>52</v>
      </c>
      <c r="B28" s="12" t="s">
        <v>53</v>
      </c>
      <c r="C28" s="18">
        <f>MAX(0,N(C21)-N(C22)-N(C23)-N(C24)-N(C25)-N(C26)-N(C27))</f>
      </c>
      <c r="D28" s="10" t="s">
        <v>54</v>
      </c>
    </row>
    <row r="29" ht="19" customHeight="1" spans="1:4" x14ac:dyDescent="0.25">
      <c r="A29" s="8" t="s">
        <v>55</v>
      </c>
      <c r="B29" s="5" t="s">
        <v>56</v>
      </c>
      <c r="C29" s="19">
        <v>8</v>
      </c>
      <c r="D29" s="10" t="s">
        <v>57</v>
      </c>
    </row>
    <row r="30" ht="19" customHeight="1" spans="1:4" x14ac:dyDescent="0.25">
      <c r="A30" s="8" t="s">
        <v>58</v>
      </c>
      <c r="B30" s="12" t="s">
        <v>59</v>
      </c>
      <c r="C30" s="20">
        <f>ROUND(C28*N(C29),2)</f>
      </c>
      <c r="D30" s="10" t="s">
        <v>60</v>
      </c>
    </row>
    <row r="31" ht="28" customHeight="1" spans="1:4" x14ac:dyDescent="0.25">
      <c r="A31" s="8" t="s">
        <v>61</v>
      </c>
      <c r="B31" s="5" t="s">
        <v>62</v>
      </c>
      <c r="C31" s="21">
        <v>0.7</v>
      </c>
      <c r="D31" s="10" t="s">
        <v>63</v>
      </c>
    </row>
    <row r="32" ht="19" customHeight="1" spans="1:4" x14ac:dyDescent="0.25">
      <c r="A32" s="8" t="s">
        <v>64</v>
      </c>
      <c r="B32" s="15" t="s">
        <v>65</v>
      </c>
      <c r="C32" s="22">
        <f>ROUND(C30*N(C31),2)</f>
      </c>
      <c r="D32" s="10" t="s">
        <v>66</v>
      </c>
    </row>
    <row r="33" ht="10" customHeight="1" x14ac:dyDescent="0.25"/>
    <row r="34" ht="22" customHeight="1" spans="1:4" x14ac:dyDescent="0.25">
      <c r="A34" s="7" t="s">
        <v>67</v>
      </c>
      <c r="B34" s="7"/>
      <c r="C34" s="7"/>
      <c r="D34" s="7"/>
    </row>
    <row r="35" ht="19" customHeight="1" spans="1:4" x14ac:dyDescent="0.25">
      <c r="A35" s="8" t="s">
        <v>68</v>
      </c>
      <c r="B35" s="12" t="s">
        <v>69</v>
      </c>
      <c r="C35" s="13">
        <f>IF(N(C32)=0,0,ROUND(C16/C32,2))</f>
      </c>
      <c r="D35" s="10" t="s">
        <v>70</v>
      </c>
    </row>
    <row r="36" ht="19" customHeight="1" spans="1:4" x14ac:dyDescent="0.25">
      <c r="A36" s="8" t="s">
        <v>71</v>
      </c>
      <c r="B36" s="5" t="s">
        <v>72</v>
      </c>
      <c r="C36" s="21">
        <v>0.15</v>
      </c>
      <c r="D36" s="10"/>
    </row>
    <row r="37" ht="19" customHeight="1" spans="1:4" x14ac:dyDescent="0.25">
      <c r="A37" s="8" t="s">
        <v>73</v>
      </c>
      <c r="B37" s="5" t="s">
        <v>74</v>
      </c>
      <c r="C37" s="21">
        <v>0.05</v>
      </c>
      <c r="D37" s="10" t="s">
        <v>75</v>
      </c>
    </row>
    <row r="38" ht="19" customHeight="1" spans="1:4" x14ac:dyDescent="0.25">
      <c r="A38" s="8" t="s">
        <v>76</v>
      </c>
      <c r="B38" s="15" t="s">
        <v>77</v>
      </c>
      <c r="C38" s="16">
        <f>ROUND(C35*(1+N(C36)+N(C37)),2)</f>
      </c>
      <c r="D38" s="10" t="s">
        <v>78</v>
      </c>
    </row>
    <row r="39" ht="19" customHeight="1" spans="1:4" x14ac:dyDescent="0.25">
      <c r="B39" s="5" t="s">
        <v>79</v>
      </c>
      <c r="C39" s="14">
        <v>5</v>
      </c>
      <c r="D39" s="10" t="s">
        <v>80</v>
      </c>
    </row>
    <row r="40" ht="19" customHeight="1" spans="1:4" x14ac:dyDescent="0.25">
      <c r="A40" s="8" t="s">
        <v>81</v>
      </c>
      <c r="B40" s="15" t="s">
        <v>82</v>
      </c>
      <c r="C40" s="16">
        <f>IF(N(C39)&lt;=0,C38,ROUNDUP(C38/C39,0)*C39)</f>
      </c>
      <c r="D40" s="10" t="s">
        <v>83</v>
      </c>
    </row>
    <row r="41" ht="10" customHeight="1" x14ac:dyDescent="0.25"/>
    <row r="42" ht="22" customHeight="1" spans="1:4" x14ac:dyDescent="0.25">
      <c r="A42" s="7" t="s">
        <v>84</v>
      </c>
      <c r="B42" s="7"/>
      <c r="C42" s="7"/>
      <c r="D42" s="7"/>
    </row>
    <row r="43" ht="19" customHeight="1" spans="1:4" x14ac:dyDescent="0.25">
      <c r="A43" s="8" t="s">
        <v>85</v>
      </c>
      <c r="B43" s="12" t="s">
        <v>86</v>
      </c>
      <c r="C43" s="13">
        <f>ROUND(C40*C32,2)</f>
      </c>
      <c r="D43" s="10" t="s">
        <v>87</v>
      </c>
    </row>
    <row r="44" ht="19" customHeight="1" spans="1:4" x14ac:dyDescent="0.25">
      <c r="A44" s="8" t="s">
        <v>88</v>
      </c>
      <c r="B44" s="12" t="s">
        <v>89</v>
      </c>
      <c r="C44" s="13">
        <f>ROUND(C43-C16,2)</f>
      </c>
      <c r="D44" s="10" t="s">
        <v>90</v>
      </c>
    </row>
  </sheetData>
  <mergeCells count="9">
    <mergeCell ref="A1:D1"/>
    <mergeCell ref="A2:D2"/>
    <mergeCell ref="A3:B3"/>
    <mergeCell ref="C3:D3"/>
    <mergeCell ref="C5:D5"/>
    <mergeCell ref="A7:D7"/>
    <mergeCell ref="A18:D18"/>
    <mergeCell ref="A34:D34"/>
    <mergeCell ref="A42:D42"/>
  </mergeCells>
  <dataValidations count="1">
    <dataValidation type="list" allowBlank="1" showInputMessage="1" prompt="Für die gesetzlichen Feiertage" sqref="C20">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A1:D49"/>
  <sheetViews>
    <sheetView workbookViewId="0" showGridLines="0"/>
  </sheetViews>
  <sheetFormatPr defaultRowHeight="18" outlineLevelRow="0" outlineLevelCol="0" x14ac:dyDescent="55" customHeight="1"/>
  <cols>
    <col min="1" max="1" width="5" customWidth="1"/>
    <col min="2" max="2" width="50" customWidth="1"/>
    <col min="3" max="3" width="16" customWidth="1"/>
    <col min="4" max="4" width="52" customWidth="1"/>
  </cols>
  <sheetData>
    <row r="1" ht="30" customHeight="1" spans="1:4" x14ac:dyDescent="0.25">
      <c r="A1" s="1" t="s">
        <v>117</v>
      </c>
      <c r="B1" s="1"/>
      <c r="C1" s="1"/>
      <c r="D1" s="1"/>
    </row>
    <row r="2" ht="30" customHeight="1" spans="1:4" x14ac:dyDescent="0.25">
      <c r="A2" s="2" t="s">
        <v>118</v>
      </c>
      <c r="B2" s="2"/>
      <c r="C2" s="2"/>
      <c r="D2" s="2"/>
    </row>
    <row r="3" ht="16" customHeight="1" spans="1:4" x14ac:dyDescent="0.25">
      <c r="A3" s="3" t="s">
        <v>2</v>
      </c>
      <c r="B3" s="3"/>
      <c r="C3" s="4" t="s">
        <v>3</v>
      </c>
      <c r="D3" s="4"/>
    </row>
    <row r="5" ht="19" customHeight="1" spans="1:4" x14ac:dyDescent="0.25">
      <c r="B5" s="5" t="s">
        <v>93</v>
      </c>
      <c r="C5" s="6" t="s">
        <v>119</v>
      </c>
      <c r="D5" s="6"/>
    </row>
    <row r="6" ht="10" customHeight="1" x14ac:dyDescent="0.25"/>
    <row r="7" ht="22" customHeight="1" spans="1:4" x14ac:dyDescent="0.25">
      <c r="A7" s="7" t="s">
        <v>5</v>
      </c>
      <c r="B7" s="7"/>
      <c r="C7" s="7"/>
      <c r="D7" s="7"/>
    </row>
    <row r="8" ht="28" customHeight="1" spans="1:4" x14ac:dyDescent="0.25">
      <c r="A8" s="8" t="s">
        <v>6</v>
      </c>
      <c r="B8" s="5" t="s">
        <v>94</v>
      </c>
      <c r="C8" s="9">
        <v>72000</v>
      </c>
      <c r="D8" s="10" t="s">
        <v>95</v>
      </c>
    </row>
    <row r="9" ht="19" customHeight="1" spans="1:4" x14ac:dyDescent="0.25">
      <c r="B9" s="5" t="s">
        <v>96</v>
      </c>
      <c r="C9" s="9">
        <v>9600</v>
      </c>
      <c r="D9" s="10" t="s">
        <v>97</v>
      </c>
    </row>
    <row r="10" ht="19" customHeight="1" spans="1:4" x14ac:dyDescent="0.25">
      <c r="B10" s="5" t="s">
        <v>98</v>
      </c>
      <c r="C10" s="9">
        <v>9000</v>
      </c>
      <c r="D10" s="10" t="s">
        <v>99</v>
      </c>
    </row>
    <row r="11" ht="19" customHeight="1" spans="1:4" x14ac:dyDescent="0.25">
      <c r="A11" s="8" t="s">
        <v>13</v>
      </c>
      <c r="B11" s="12" t="s">
        <v>100</v>
      </c>
      <c r="C11" s="13">
        <f>ROUND(N(C9)+N(C10),2)</f>
      </c>
      <c r="D11" s="10"/>
    </row>
    <row r="12" ht="19" customHeight="1" spans="1:4" x14ac:dyDescent="0.25">
      <c r="A12" s="8" t="s">
        <v>16</v>
      </c>
      <c r="B12" s="5" t="s">
        <v>101</v>
      </c>
      <c r="C12" s="9">
        <v>2400</v>
      </c>
      <c r="D12" s="10" t="s">
        <v>102</v>
      </c>
    </row>
    <row r="13" ht="19" customHeight="1" spans="1:4" x14ac:dyDescent="0.25">
      <c r="B13" s="5" t="s">
        <v>103</v>
      </c>
      <c r="C13" s="9">
        <v>6000</v>
      </c>
      <c r="D13" s="10" t="s">
        <v>104</v>
      </c>
    </row>
    <row r="14" ht="19" customHeight="1" spans="1:4" x14ac:dyDescent="0.25">
      <c r="B14" s="5" t="s">
        <v>105</v>
      </c>
      <c r="C14" s="9">
        <v>3000</v>
      </c>
      <c r="D14" s="10"/>
    </row>
    <row r="15" ht="19" customHeight="1" spans="1:4" x14ac:dyDescent="0.25">
      <c r="B15" s="5" t="s">
        <v>106</v>
      </c>
      <c r="C15" s="9">
        <v>4800</v>
      </c>
      <c r="D15" s="10"/>
    </row>
    <row r="16" ht="19" customHeight="1" spans="1:4" x14ac:dyDescent="0.25">
      <c r="B16" s="5" t="s">
        <v>107</v>
      </c>
      <c r="C16" s="9">
        <v>2400</v>
      </c>
      <c r="D16" s="10"/>
    </row>
    <row r="17" ht="19" customHeight="1" spans="1:4" x14ac:dyDescent="0.25">
      <c r="B17" s="5" t="s">
        <v>108</v>
      </c>
      <c r="C17" s="9">
        <v>1800</v>
      </c>
      <c r="D17" s="10"/>
    </row>
    <row r="18" ht="19" customHeight="1" spans="1:4" x14ac:dyDescent="0.25">
      <c r="B18" s="5" t="s">
        <v>109</v>
      </c>
      <c r="C18" s="9">
        <v>1500</v>
      </c>
      <c r="D18" s="10"/>
    </row>
    <row r="19" ht="19" customHeight="1" spans="1:4" x14ac:dyDescent="0.25">
      <c r="B19" s="5" t="s">
        <v>110</v>
      </c>
      <c r="C19" s="9">
        <v>1200</v>
      </c>
      <c r="D19" s="10"/>
    </row>
    <row r="20" ht="19" customHeight="1" spans="1:4" x14ac:dyDescent="0.25">
      <c r="A20" s="8" t="s">
        <v>23</v>
      </c>
      <c r="B20" s="12" t="s">
        <v>111</v>
      </c>
      <c r="C20" s="13">
        <f>ROUND(SUM(C13:C19),2)</f>
      </c>
      <c r="D20" s="10"/>
    </row>
    <row r="21" ht="19" customHeight="1" spans="1:4" x14ac:dyDescent="0.25">
      <c r="A21" s="8" t="s">
        <v>26</v>
      </c>
      <c r="B21" s="15" t="s">
        <v>112</v>
      </c>
      <c r="C21" s="16">
        <f>ROUND(N(C8)+C11+N(C12)+C20,2)</f>
      </c>
      <c r="D21" s="10" t="s">
        <v>28</v>
      </c>
    </row>
    <row r="22" ht="10" customHeight="1" x14ac:dyDescent="0.25"/>
    <row r="23" ht="22" customHeight="1" spans="1:4" x14ac:dyDescent="0.25">
      <c r="A23" s="7" t="s">
        <v>29</v>
      </c>
      <c r="B23" s="7"/>
      <c r="C23" s="7"/>
      <c r="D23" s="7"/>
    </row>
    <row r="24" ht="28" customHeight="1" spans="1:4" x14ac:dyDescent="0.25">
      <c r="B24" s="5" t="s">
        <v>30</v>
      </c>
      <c r="C24" s="14">
        <v>2027</v>
      </c>
      <c r="D24" s="10" t="s">
        <v>31</v>
      </c>
    </row>
    <row r="25" ht="19" customHeight="1" spans="1:4" x14ac:dyDescent="0.25">
      <c r="B25" s="5" t="s">
        <v>32</v>
      </c>
      <c r="C25" s="17" t="s">
        <v>116</v>
      </c>
      <c r="D25" s="10" t="s">
        <v>33</v>
      </c>
    </row>
    <row r="26" ht="19" customHeight="1" spans="1:4" x14ac:dyDescent="0.25">
      <c r="A26" s="8" t="s">
        <v>34</v>
      </c>
      <c r="B26" s="12" t="s">
        <v>35</v>
      </c>
      <c r="C26" s="18">
        <f>IF(N(C24)=0,0,DATE(C24+1,1,1)-DATE(C24,1,1))</f>
      </c>
      <c r="D26" s="10" t="s">
        <v>36</v>
      </c>
    </row>
    <row r="27" ht="19" customHeight="1" spans="1:4" x14ac:dyDescent="0.25">
      <c r="A27" s="8" t="s">
        <v>37</v>
      </c>
      <c r="B27" s="12" t="s">
        <v>38</v>
      </c>
      <c r="C27" s="18">
        <f>IF(N(C24)=0,0,C26-NETWORKDAYS(DATE(C24,1,1),DATE(C24,12,31)))</f>
      </c>
      <c r="D27" s="10"/>
    </row>
    <row r="28" ht="19" customHeight="1" spans="1:4" x14ac:dyDescent="0.25">
      <c r="A28" s="8" t="s">
        <v>39</v>
      </c>
      <c r="B28" s="12" t="s">
        <v>40</v>
      </c>
      <c r="C28" s="18">
        <f>IF(OR(N(C24)&lt;2026,N(C24)&gt;2028),0,SUMPRODUCT((YEAR(Feiertage!$A$2:$A$52)=C24)*(WEEKDAY(Feiertage!$A$2:$A$52,2)&lt;6)*(((Feiertage!$C$2:$C$52="alle")+ISNUMBER(SEARCH(" "&amp;IFERROR(VLOOKUP(C25,Feiertage!$E$2:$F$17,2,FALSE),"--")&amp;" "," "&amp;Feiertage!$C$2:$C$52&amp;" ")))&gt;0))+SUMPRODUCT((YEAR(Feiertage!$A$57:$A$120)=C24)*(WEEKDAY(Feiertage!$A$57:$A$120,2)&lt;6)*(((Feiertage!$C$57:$C$120="alle")+ISNUMBER(SEARCH(" "&amp;IFERROR(VLOOKUP(C25,Feiertage!$E$2:$F$17,2,FALSE),"--")&amp;" "," "&amp;Feiertage!$C$57:$C$120&amp;" ")))&gt;0)))</f>
      </c>
      <c r="D28" s="10">
        <f>IF(OR(N(C24)&lt;2026,N(C24)&gt;2028),"Jahr fehlt im Blatt Feiertage: Feiertage bitte unter I mitzählen.",IF(C25="","Bundesland wählen, sonst zählen nur bundesweite Feiertage.","Aus dem Blatt Feiertage, ohne Feiertage einzelner Gemeinden."))</f>
      </c>
    </row>
    <row r="29" ht="19" customHeight="1" spans="1:4" x14ac:dyDescent="0.25">
      <c r="A29" s="8" t="s">
        <v>41</v>
      </c>
      <c r="B29" s="5" t="s">
        <v>42</v>
      </c>
      <c r="C29" s="14">
        <v>2</v>
      </c>
      <c r="D29" s="10" t="s">
        <v>43</v>
      </c>
    </row>
    <row r="30" ht="19" customHeight="1" spans="1:4" x14ac:dyDescent="0.25">
      <c r="A30" s="8" t="s">
        <v>44</v>
      </c>
      <c r="B30" s="5" t="s">
        <v>45</v>
      </c>
      <c r="C30" s="14">
        <v>25</v>
      </c>
      <c r="D30" s="10" t="s">
        <v>46</v>
      </c>
    </row>
    <row r="31" ht="19" customHeight="1" spans="1:4" x14ac:dyDescent="0.25">
      <c r="A31" s="8" t="s">
        <v>47</v>
      </c>
      <c r="B31" s="5" t="s">
        <v>48</v>
      </c>
      <c r="C31" s="14">
        <v>5</v>
      </c>
      <c r="D31" s="10" t="s">
        <v>49</v>
      </c>
    </row>
    <row r="32" ht="19" customHeight="1" spans="1:4" x14ac:dyDescent="0.25">
      <c r="A32" s="8" t="s">
        <v>50</v>
      </c>
      <c r="B32" s="5" t="s">
        <v>51</v>
      </c>
      <c r="C32" s="14">
        <v>5</v>
      </c>
      <c r="D32" s="10"/>
    </row>
    <row r="33" ht="19" customHeight="1" spans="1:4" x14ac:dyDescent="0.25">
      <c r="A33" s="8" t="s">
        <v>52</v>
      </c>
      <c r="B33" s="12" t="s">
        <v>53</v>
      </c>
      <c r="C33" s="18">
        <f>MAX(0,N(C26)-N(C27)-N(C28)-N(C29)-N(C30)-N(C31)-N(C32))</f>
      </c>
      <c r="D33" s="10" t="s">
        <v>54</v>
      </c>
    </row>
    <row r="34" ht="19" customHeight="1" spans="1:4" x14ac:dyDescent="0.25">
      <c r="A34" s="8" t="s">
        <v>55</v>
      </c>
      <c r="B34" s="5" t="s">
        <v>56</v>
      </c>
      <c r="C34" s="19">
        <v>8</v>
      </c>
      <c r="D34" s="10" t="s">
        <v>57</v>
      </c>
    </row>
    <row r="35" ht="19" customHeight="1" spans="1:4" x14ac:dyDescent="0.25">
      <c r="A35" s="8" t="s">
        <v>58</v>
      </c>
      <c r="B35" s="12" t="s">
        <v>59</v>
      </c>
      <c r="C35" s="20">
        <f>ROUND(C33*N(C34),2)</f>
      </c>
      <c r="D35" s="10" t="s">
        <v>60</v>
      </c>
    </row>
    <row r="36" ht="28" customHeight="1" spans="1:4" x14ac:dyDescent="0.25">
      <c r="A36" s="8" t="s">
        <v>61</v>
      </c>
      <c r="B36" s="5" t="s">
        <v>62</v>
      </c>
      <c r="C36" s="21">
        <v>0.6</v>
      </c>
      <c r="D36" s="10" t="s">
        <v>63</v>
      </c>
    </row>
    <row r="37" ht="19" customHeight="1" spans="1:4" x14ac:dyDescent="0.25">
      <c r="A37" s="8" t="s">
        <v>64</v>
      </c>
      <c r="B37" s="15" t="s">
        <v>65</v>
      </c>
      <c r="C37" s="22">
        <f>ROUND(C35*N(C36),2)</f>
      </c>
      <c r="D37" s="10" t="s">
        <v>66</v>
      </c>
    </row>
    <row r="38" ht="10" customHeight="1" x14ac:dyDescent="0.25"/>
    <row r="39" ht="22" customHeight="1" spans="1:4" x14ac:dyDescent="0.25">
      <c r="A39" s="7" t="s">
        <v>67</v>
      </c>
      <c r="B39" s="7"/>
      <c r="C39" s="7"/>
      <c r="D39" s="7"/>
    </row>
    <row r="40" ht="19" customHeight="1" spans="1:4" x14ac:dyDescent="0.25">
      <c r="A40" s="8" t="s">
        <v>68</v>
      </c>
      <c r="B40" s="12" t="s">
        <v>69</v>
      </c>
      <c r="C40" s="13">
        <f>IF(N(C37)=0,0,ROUND(C21/C37,2))</f>
      </c>
      <c r="D40" s="10" t="s">
        <v>70</v>
      </c>
    </row>
    <row r="41" ht="19" customHeight="1" spans="1:4" x14ac:dyDescent="0.25">
      <c r="A41" s="8" t="s">
        <v>71</v>
      </c>
      <c r="B41" s="5" t="s">
        <v>72</v>
      </c>
      <c r="C41" s="21">
        <v>0.05</v>
      </c>
      <c r="D41" s="10"/>
    </row>
    <row r="42" ht="19" customHeight="1" spans="1:4" x14ac:dyDescent="0.25">
      <c r="A42" s="8" t="s">
        <v>73</v>
      </c>
      <c r="B42" s="5" t="s">
        <v>74</v>
      </c>
      <c r="C42" s="21">
        <v>0.1</v>
      </c>
      <c r="D42" s="10" t="s">
        <v>75</v>
      </c>
    </row>
    <row r="43" ht="19" customHeight="1" spans="1:4" x14ac:dyDescent="0.25">
      <c r="A43" s="8" t="s">
        <v>76</v>
      </c>
      <c r="B43" s="15" t="s">
        <v>77</v>
      </c>
      <c r="C43" s="16">
        <f>ROUND(C40*(1+N(C41)+N(C42)),2)</f>
      </c>
      <c r="D43" s="10" t="s">
        <v>78</v>
      </c>
    </row>
    <row r="44" ht="19" customHeight="1" spans="1:4" x14ac:dyDescent="0.25">
      <c r="B44" s="5" t="s">
        <v>79</v>
      </c>
      <c r="C44" s="14">
        <v>5</v>
      </c>
      <c r="D44" s="10" t="s">
        <v>80</v>
      </c>
    </row>
    <row r="45" ht="19" customHeight="1" spans="1:4" x14ac:dyDescent="0.25">
      <c r="A45" s="8" t="s">
        <v>81</v>
      </c>
      <c r="B45" s="15" t="s">
        <v>82</v>
      </c>
      <c r="C45" s="16">
        <f>IF(N(C44)&lt;=0,C43,ROUNDUP(C43/C44,0)*C44)</f>
      </c>
      <c r="D45" s="10" t="s">
        <v>83</v>
      </c>
    </row>
    <row r="46" ht="10" customHeight="1" x14ac:dyDescent="0.25"/>
    <row r="47" ht="22" customHeight="1" spans="1:4" x14ac:dyDescent="0.25">
      <c r="A47" s="7" t="s">
        <v>84</v>
      </c>
      <c r="B47" s="7"/>
      <c r="C47" s="7"/>
      <c r="D47" s="7"/>
    </row>
    <row r="48" ht="19" customHeight="1" spans="1:4" x14ac:dyDescent="0.25">
      <c r="A48" s="8" t="s">
        <v>85</v>
      </c>
      <c r="B48" s="12" t="s">
        <v>86</v>
      </c>
      <c r="C48" s="13">
        <f>ROUND(C45*C37,2)</f>
      </c>
      <c r="D48" s="10" t="s">
        <v>87</v>
      </c>
    </row>
    <row r="49" ht="19" customHeight="1" spans="1:4" x14ac:dyDescent="0.25">
      <c r="A49" s="8" t="s">
        <v>88</v>
      </c>
      <c r="B49" s="12" t="s">
        <v>89</v>
      </c>
      <c r="C49" s="13">
        <f>ROUND(C48-C21,2)</f>
      </c>
      <c r="D49" s="10" t="s">
        <v>90</v>
      </c>
    </row>
  </sheetData>
  <mergeCells count="9">
    <mergeCell ref="A1:D1"/>
    <mergeCell ref="A2:D2"/>
    <mergeCell ref="A3:B3"/>
    <mergeCell ref="C3:D3"/>
    <mergeCell ref="C5:D5"/>
    <mergeCell ref="A7:D7"/>
    <mergeCell ref="A23:D23"/>
    <mergeCell ref="A39:D39"/>
    <mergeCell ref="A47:D47"/>
  </mergeCells>
  <dataValidations count="1">
    <dataValidation type="list" allowBlank="1" showInputMessage="1" prompt="Für die gesetzlichen Feiertage" sqref="C25">
      <formula1>"Baden-Württemberg,Bayern,Berlin,Brandenburg,Bremen,Hamburg,Hessen,Mecklenburg-Vorpommern,Niedersachsen,Nordrhein-Westfalen,Rheinland-Pfalz,Saarland,Sachsen,Sachsen-Anhalt,Schleswig-Holstein,Thüringen"</formula1>
    </dataValidation>
  </dataValidations>
  <printOptions horizontalCentered="1"/>
  <pageMargins left="0.5" right="0.5" top="0.6" bottom="0.7" header="0.3" footer="0.3"/>
  <pageSetup paperSize="9" orientation="portrait" fitToWidth="1" fitToHeight="1"/>
  <headerFooter>
    <oddFooter>&amp;L&amp;8Kostenlose Vorlage von teamspace · www.teamspace.de/vorlagen/ · Stand Oktober 2026&amp;R&amp;8Seite &amp;P von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B5563"/>
    <pageSetUpPr fitToPage="1"/>
  </sheetPr>
  <dimension ref="A1:F56"/>
  <sheetViews>
    <sheetView workbookViewId="0" showGridLines="0"/>
  </sheetViews>
  <sheetFormatPr defaultRowHeight="18" outlineLevelRow="0" outlineLevelCol="0" x14ac:dyDescent="55" customHeight="1"/>
  <cols>
    <col min="1" max="1" width="12" customWidth="1"/>
    <col min="2" max="2" width="28" customWidth="1"/>
    <col min="3" max="3" width="30" customWidth="1"/>
    <col min="4" max="4" width="3" customWidth="1"/>
    <col min="5" max="5" width="26" customWidth="1"/>
    <col min="6" max="6" width="8" customWidth="1"/>
  </cols>
  <sheetData>
    <row r="1" ht="22" customHeight="1" spans="1:6" x14ac:dyDescent="0.25">
      <c r="A1" s="23" t="s">
        <v>120</v>
      </c>
      <c r="B1" s="23" t="s">
        <v>121</v>
      </c>
      <c r="C1" s="23" t="s">
        <v>122</v>
      </c>
      <c r="E1" s="23" t="s">
        <v>32</v>
      </c>
      <c r="F1" s="23" t="s">
        <v>123</v>
      </c>
    </row>
    <row r="2" spans="1:6" x14ac:dyDescent="0.25">
      <c r="A2" s="24">
        <v>46023</v>
      </c>
      <c r="B2" s="6" t="s">
        <v>124</v>
      </c>
      <c r="C2" s="6" t="s">
        <v>125</v>
      </c>
      <c r="E2" s="6" t="s">
        <v>126</v>
      </c>
      <c r="F2" s="6" t="s">
        <v>127</v>
      </c>
    </row>
    <row r="3" spans="1:6" x14ac:dyDescent="0.25">
      <c r="A3" s="24">
        <v>46028</v>
      </c>
      <c r="B3" s="6" t="s">
        <v>128</v>
      </c>
      <c r="C3" s="6" t="s">
        <v>129</v>
      </c>
      <c r="E3" s="6" t="s">
        <v>130</v>
      </c>
      <c r="F3" s="6" t="s">
        <v>131</v>
      </c>
    </row>
    <row r="4" spans="1:6" x14ac:dyDescent="0.25">
      <c r="A4" s="24">
        <v>46089</v>
      </c>
      <c r="B4" s="6" t="s">
        <v>132</v>
      </c>
      <c r="C4" s="6" t="s">
        <v>133</v>
      </c>
      <c r="E4" s="6" t="s">
        <v>134</v>
      </c>
      <c r="F4" s="6" t="s">
        <v>135</v>
      </c>
    </row>
    <row r="5" spans="1:6" x14ac:dyDescent="0.25">
      <c r="A5" s="24">
        <v>46115</v>
      </c>
      <c r="B5" s="6" t="s">
        <v>136</v>
      </c>
      <c r="C5" s="6" t="s">
        <v>125</v>
      </c>
      <c r="E5" s="6" t="s">
        <v>137</v>
      </c>
      <c r="F5" s="6" t="s">
        <v>138</v>
      </c>
    </row>
    <row r="6" spans="1:6" x14ac:dyDescent="0.25">
      <c r="A6" s="24">
        <v>46118</v>
      </c>
      <c r="B6" s="6" t="s">
        <v>139</v>
      </c>
      <c r="C6" s="6" t="s">
        <v>125</v>
      </c>
      <c r="E6" s="6" t="s">
        <v>140</v>
      </c>
      <c r="F6" s="6" t="s">
        <v>141</v>
      </c>
    </row>
    <row r="7" spans="1:6" x14ac:dyDescent="0.25">
      <c r="A7" s="24">
        <v>46143</v>
      </c>
      <c r="B7" s="6" t="s">
        <v>142</v>
      </c>
      <c r="C7" s="6" t="s">
        <v>125</v>
      </c>
      <c r="E7" s="6" t="s">
        <v>143</v>
      </c>
      <c r="F7" s="6" t="s">
        <v>144</v>
      </c>
    </row>
    <row r="8" spans="1:6" x14ac:dyDescent="0.25">
      <c r="A8" s="24">
        <v>46156</v>
      </c>
      <c r="B8" s="6" t="s">
        <v>145</v>
      </c>
      <c r="C8" s="6" t="s">
        <v>125</v>
      </c>
      <c r="E8" s="6" t="s">
        <v>116</v>
      </c>
      <c r="F8" s="6" t="s">
        <v>146</v>
      </c>
    </row>
    <row r="9" spans="1:6" x14ac:dyDescent="0.25">
      <c r="A9" s="24">
        <v>46167</v>
      </c>
      <c r="B9" s="6" t="s">
        <v>147</v>
      </c>
      <c r="C9" s="6" t="s">
        <v>125</v>
      </c>
      <c r="E9" s="6" t="s">
        <v>148</v>
      </c>
      <c r="F9" s="6" t="s">
        <v>149</v>
      </c>
    </row>
    <row r="10" spans="1:6" x14ac:dyDescent="0.25">
      <c r="A10" s="24">
        <v>46177</v>
      </c>
      <c r="B10" s="6" t="s">
        <v>150</v>
      </c>
      <c r="C10" s="6" t="s">
        <v>151</v>
      </c>
      <c r="E10" s="6" t="s">
        <v>152</v>
      </c>
      <c r="F10" s="6" t="s">
        <v>153</v>
      </c>
    </row>
    <row r="11" spans="1:6" x14ac:dyDescent="0.25">
      <c r="A11" s="24">
        <v>46249</v>
      </c>
      <c r="B11" s="6" t="s">
        <v>154</v>
      </c>
      <c r="C11" s="6" t="s">
        <v>155</v>
      </c>
      <c r="E11" s="6" t="s">
        <v>156</v>
      </c>
      <c r="F11" s="6" t="s">
        <v>157</v>
      </c>
    </row>
    <row r="12" spans="1:6" x14ac:dyDescent="0.25">
      <c r="A12" s="24">
        <v>46285</v>
      </c>
      <c r="B12" s="6" t="s">
        <v>158</v>
      </c>
      <c r="C12" s="6" t="s">
        <v>159</v>
      </c>
      <c r="E12" s="6" t="s">
        <v>160</v>
      </c>
      <c r="F12" s="6" t="s">
        <v>161</v>
      </c>
    </row>
    <row r="13" spans="1:6" x14ac:dyDescent="0.25">
      <c r="A13" s="24">
        <v>46298</v>
      </c>
      <c r="B13" s="6" t="s">
        <v>162</v>
      </c>
      <c r="C13" s="6" t="s">
        <v>125</v>
      </c>
      <c r="E13" s="6" t="s">
        <v>163</v>
      </c>
      <c r="F13" s="6" t="s">
        <v>155</v>
      </c>
    </row>
    <row r="14" spans="1:6" x14ac:dyDescent="0.25">
      <c r="A14" s="24">
        <v>46326</v>
      </c>
      <c r="B14" s="6" t="s">
        <v>164</v>
      </c>
      <c r="C14" s="6" t="s">
        <v>165</v>
      </c>
      <c r="E14" s="6" t="s">
        <v>166</v>
      </c>
      <c r="F14" s="6" t="s">
        <v>167</v>
      </c>
    </row>
    <row r="15" spans="1:6" x14ac:dyDescent="0.25">
      <c r="A15" s="24">
        <v>46327</v>
      </c>
      <c r="B15" s="6" t="s">
        <v>168</v>
      </c>
      <c r="C15" s="6" t="s">
        <v>169</v>
      </c>
      <c r="E15" s="6" t="s">
        <v>170</v>
      </c>
      <c r="F15" s="6" t="s">
        <v>171</v>
      </c>
    </row>
    <row r="16" spans="1:6" x14ac:dyDescent="0.25">
      <c r="A16" s="24">
        <v>46344</v>
      </c>
      <c r="B16" s="6" t="s">
        <v>172</v>
      </c>
      <c r="C16" s="6" t="s">
        <v>167</v>
      </c>
      <c r="E16" s="6" t="s">
        <v>173</v>
      </c>
      <c r="F16" s="6" t="s">
        <v>174</v>
      </c>
    </row>
    <row r="17" spans="1:6" x14ac:dyDescent="0.25">
      <c r="A17" s="24">
        <v>46381</v>
      </c>
      <c r="B17" s="6" t="s">
        <v>175</v>
      </c>
      <c r="C17" s="6" t="s">
        <v>125</v>
      </c>
      <c r="E17" s="6" t="s">
        <v>176</v>
      </c>
      <c r="F17" s="6" t="s">
        <v>159</v>
      </c>
    </row>
    <row r="18" spans="1:3" x14ac:dyDescent="0.25">
      <c r="A18" s="24">
        <v>46382</v>
      </c>
      <c r="B18" s="6" t="s">
        <v>177</v>
      </c>
      <c r="C18" s="6" t="s">
        <v>125</v>
      </c>
    </row>
    <row r="19" spans="1:3" x14ac:dyDescent="0.25">
      <c r="A19" s="24">
        <v>46388</v>
      </c>
      <c r="B19" s="6" t="s">
        <v>124</v>
      </c>
      <c r="C19" s="6" t="s">
        <v>125</v>
      </c>
    </row>
    <row r="20" spans="1:3" x14ac:dyDescent="0.25">
      <c r="A20" s="24">
        <v>46393</v>
      </c>
      <c r="B20" s="6" t="s">
        <v>128</v>
      </c>
      <c r="C20" s="6" t="s">
        <v>129</v>
      </c>
    </row>
    <row r="21" spans="1:3" x14ac:dyDescent="0.25">
      <c r="A21" s="24">
        <v>46454</v>
      </c>
      <c r="B21" s="6" t="s">
        <v>132</v>
      </c>
      <c r="C21" s="6" t="s">
        <v>133</v>
      </c>
    </row>
    <row r="22" spans="1:3" x14ac:dyDescent="0.25">
      <c r="A22" s="24">
        <v>46472</v>
      </c>
      <c r="B22" s="6" t="s">
        <v>136</v>
      </c>
      <c r="C22" s="6" t="s">
        <v>125</v>
      </c>
    </row>
    <row r="23" spans="1:3" x14ac:dyDescent="0.25">
      <c r="A23" s="24">
        <v>46475</v>
      </c>
      <c r="B23" s="6" t="s">
        <v>139</v>
      </c>
      <c r="C23" s="6" t="s">
        <v>125</v>
      </c>
    </row>
    <row r="24" spans="1:3" x14ac:dyDescent="0.25">
      <c r="A24" s="24">
        <v>46508</v>
      </c>
      <c r="B24" s="6" t="s">
        <v>142</v>
      </c>
      <c r="C24" s="6" t="s">
        <v>125</v>
      </c>
    </row>
    <row r="25" spans="1:3" x14ac:dyDescent="0.25">
      <c r="A25" s="24">
        <v>46513</v>
      </c>
      <c r="B25" s="6" t="s">
        <v>145</v>
      </c>
      <c r="C25" s="6" t="s">
        <v>125</v>
      </c>
    </row>
    <row r="26" spans="1:3" x14ac:dyDescent="0.25">
      <c r="A26" s="24">
        <v>46524</v>
      </c>
      <c r="B26" s="6" t="s">
        <v>147</v>
      </c>
      <c r="C26" s="6" t="s">
        <v>125</v>
      </c>
    </row>
    <row r="27" spans="1:3" x14ac:dyDescent="0.25">
      <c r="A27" s="24">
        <v>46534</v>
      </c>
      <c r="B27" s="6" t="s">
        <v>150</v>
      </c>
      <c r="C27" s="6" t="s">
        <v>151</v>
      </c>
    </row>
    <row r="28" spans="1:3" x14ac:dyDescent="0.25">
      <c r="A28" s="24">
        <v>46614</v>
      </c>
      <c r="B28" s="6" t="s">
        <v>154</v>
      </c>
      <c r="C28" s="6" t="s">
        <v>155</v>
      </c>
    </row>
    <row r="29" spans="1:3" x14ac:dyDescent="0.25">
      <c r="A29" s="24">
        <v>46650</v>
      </c>
      <c r="B29" s="6" t="s">
        <v>158</v>
      </c>
      <c r="C29" s="6" t="s">
        <v>159</v>
      </c>
    </row>
    <row r="30" spans="1:3" x14ac:dyDescent="0.25">
      <c r="A30" s="24">
        <v>46663</v>
      </c>
      <c r="B30" s="6" t="s">
        <v>162</v>
      </c>
      <c r="C30" s="6" t="s">
        <v>125</v>
      </c>
    </row>
    <row r="31" spans="1:3" x14ac:dyDescent="0.25">
      <c r="A31" s="24">
        <v>46691</v>
      </c>
      <c r="B31" s="6" t="s">
        <v>164</v>
      </c>
      <c r="C31" s="6" t="s">
        <v>165</v>
      </c>
    </row>
    <row r="32" spans="1:3" x14ac:dyDescent="0.25">
      <c r="A32" s="24">
        <v>46692</v>
      </c>
      <c r="B32" s="6" t="s">
        <v>168</v>
      </c>
      <c r="C32" s="6" t="s">
        <v>169</v>
      </c>
    </row>
    <row r="33" spans="1:3" x14ac:dyDescent="0.25">
      <c r="A33" s="24">
        <v>46708</v>
      </c>
      <c r="B33" s="6" t="s">
        <v>172</v>
      </c>
      <c r="C33" s="6" t="s">
        <v>167</v>
      </c>
    </row>
    <row r="34" spans="1:3" x14ac:dyDescent="0.25">
      <c r="A34" s="24">
        <v>46746</v>
      </c>
      <c r="B34" s="6" t="s">
        <v>175</v>
      </c>
      <c r="C34" s="6" t="s">
        <v>125</v>
      </c>
    </row>
    <row r="35" spans="1:3" x14ac:dyDescent="0.25">
      <c r="A35" s="24">
        <v>46747</v>
      </c>
      <c r="B35" s="6" t="s">
        <v>177</v>
      </c>
      <c r="C35" s="6" t="s">
        <v>125</v>
      </c>
    </row>
    <row r="36" spans="1:3" x14ac:dyDescent="0.25">
      <c r="A36" s="24">
        <v>46753</v>
      </c>
      <c r="B36" s="6" t="s">
        <v>124</v>
      </c>
      <c r="C36" s="6" t="s">
        <v>125</v>
      </c>
    </row>
    <row r="37" spans="1:3" x14ac:dyDescent="0.25">
      <c r="A37" s="24">
        <v>46758</v>
      </c>
      <c r="B37" s="6" t="s">
        <v>128</v>
      </c>
      <c r="C37" s="6" t="s">
        <v>129</v>
      </c>
    </row>
    <row r="38" spans="1:3" x14ac:dyDescent="0.25">
      <c r="A38" s="24">
        <v>46820</v>
      </c>
      <c r="B38" s="6" t="s">
        <v>132</v>
      </c>
      <c r="C38" s="6" t="s">
        <v>133</v>
      </c>
    </row>
    <row r="39" spans="1:3" x14ac:dyDescent="0.25">
      <c r="A39" s="24">
        <v>46857</v>
      </c>
      <c r="B39" s="6" t="s">
        <v>136</v>
      </c>
      <c r="C39" s="6" t="s">
        <v>125</v>
      </c>
    </row>
    <row r="40" spans="1:3" x14ac:dyDescent="0.25">
      <c r="A40" s="24">
        <v>46860</v>
      </c>
      <c r="B40" s="6" t="s">
        <v>139</v>
      </c>
      <c r="C40" s="6" t="s">
        <v>125</v>
      </c>
    </row>
    <row r="41" spans="1:3" x14ac:dyDescent="0.25">
      <c r="A41" s="24">
        <v>46874</v>
      </c>
      <c r="B41" s="6" t="s">
        <v>142</v>
      </c>
      <c r="C41" s="6" t="s">
        <v>125</v>
      </c>
    </row>
    <row r="42" spans="1:3" x14ac:dyDescent="0.25">
      <c r="A42" s="24">
        <v>46898</v>
      </c>
      <c r="B42" s="6" t="s">
        <v>145</v>
      </c>
      <c r="C42" s="6" t="s">
        <v>125</v>
      </c>
    </row>
    <row r="43" spans="1:3" x14ac:dyDescent="0.25">
      <c r="A43" s="24">
        <v>46909</v>
      </c>
      <c r="B43" s="6" t="s">
        <v>147</v>
      </c>
      <c r="C43" s="6" t="s">
        <v>125</v>
      </c>
    </row>
    <row r="44" spans="1:3" x14ac:dyDescent="0.25">
      <c r="A44" s="24">
        <v>46919</v>
      </c>
      <c r="B44" s="6" t="s">
        <v>150</v>
      </c>
      <c r="C44" s="6" t="s">
        <v>151</v>
      </c>
    </row>
    <row r="45" spans="1:3" x14ac:dyDescent="0.25">
      <c r="A45" s="24">
        <v>46980</v>
      </c>
      <c r="B45" s="6" t="s">
        <v>154</v>
      </c>
      <c r="C45" s="6" t="s">
        <v>155</v>
      </c>
    </row>
    <row r="46" spans="1:3" x14ac:dyDescent="0.25">
      <c r="A46" s="24">
        <v>47016</v>
      </c>
      <c r="B46" s="6" t="s">
        <v>158</v>
      </c>
      <c r="C46" s="6" t="s">
        <v>159</v>
      </c>
    </row>
    <row r="47" spans="1:3" x14ac:dyDescent="0.25">
      <c r="A47" s="24">
        <v>47029</v>
      </c>
      <c r="B47" s="6" t="s">
        <v>162</v>
      </c>
      <c r="C47" s="6" t="s">
        <v>125</v>
      </c>
    </row>
    <row r="48" spans="1:3" x14ac:dyDescent="0.25">
      <c r="A48" s="24">
        <v>47057</v>
      </c>
      <c r="B48" s="6" t="s">
        <v>164</v>
      </c>
      <c r="C48" s="6" t="s">
        <v>165</v>
      </c>
    </row>
    <row r="49" spans="1:3" x14ac:dyDescent="0.25">
      <c r="A49" s="24">
        <v>47058</v>
      </c>
      <c r="B49" s="6" t="s">
        <v>168</v>
      </c>
      <c r="C49" s="6" t="s">
        <v>169</v>
      </c>
    </row>
    <row r="50" spans="1:3" x14ac:dyDescent="0.25">
      <c r="A50" s="24">
        <v>47079</v>
      </c>
      <c r="B50" s="6" t="s">
        <v>172</v>
      </c>
      <c r="C50" s="6" t="s">
        <v>167</v>
      </c>
    </row>
    <row r="51" spans="1:3" x14ac:dyDescent="0.25">
      <c r="A51" s="24">
        <v>47112</v>
      </c>
      <c r="B51" s="6" t="s">
        <v>175</v>
      </c>
      <c r="C51" s="6" t="s">
        <v>125</v>
      </c>
    </row>
    <row r="52" spans="1:3" x14ac:dyDescent="0.25">
      <c r="A52" s="24">
        <v>47113</v>
      </c>
      <c r="B52" s="6" t="s">
        <v>177</v>
      </c>
      <c r="C52" s="6" t="s">
        <v>125</v>
      </c>
    </row>
    <row r="54" ht="24" customHeight="1" spans="1:3" x14ac:dyDescent="0.25">
      <c r="A54" s="25" t="s">
        <v>178</v>
      </c>
      <c r="B54" s="25"/>
      <c r="C54" s="25"/>
    </row>
    <row r="55" ht="24" customHeight="1" spans="1:3" x14ac:dyDescent="0.25">
      <c r="A55" s="25"/>
      <c r="B55" s="25"/>
      <c r="C55" s="25"/>
    </row>
    <row r="56" ht="24" customHeight="1" spans="1:3" x14ac:dyDescent="0.25">
      <c r="A56" s="25"/>
      <c r="B56" s="25"/>
      <c r="C56" s="25"/>
    </row>
  </sheetData>
  <mergeCells count="1">
    <mergeCell ref="A54:C56"/>
  </mergeCell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7F00"/>
    <pageSetUpPr fitToPage="1"/>
  </sheetPr>
  <dimension ref="B1:B27"/>
  <sheetViews>
    <sheetView workbookViewId="0" showGridLines="0"/>
  </sheetViews>
  <sheetFormatPr defaultRowHeight="18" outlineLevelRow="0" outlineLevelCol="0" x14ac:dyDescent="55" customHeight="1"/>
  <cols>
    <col min="1" max="1" width="3" customWidth="1"/>
    <col min="2" max="2" width="100" customWidth="1"/>
  </cols>
  <sheetData>
    <row r="1" ht="30" customHeight="1" spans="2:2" x14ac:dyDescent="0.25">
      <c r="B1" s="26" t="s">
        <v>179</v>
      </c>
    </row>
    <row r="2" ht="45" customHeight="1" spans="2:2" x14ac:dyDescent="0.25">
      <c r="B2" s="27" t="s">
        <v>180</v>
      </c>
    </row>
    <row r="4" ht="20" customHeight="1" spans="2:2" x14ac:dyDescent="0.25">
      <c r="B4" s="28" t="s">
        <v>181</v>
      </c>
    </row>
    <row r="5" ht="43.5" customHeight="1" spans="2:2" x14ac:dyDescent="0.25">
      <c r="B5" s="27" t="s">
        <v>182</v>
      </c>
    </row>
    <row r="6" ht="29" customHeight="1" spans="2:2" x14ac:dyDescent="0.25">
      <c r="B6" s="27" t="s">
        <v>183</v>
      </c>
    </row>
    <row r="7" ht="29" customHeight="1" spans="2:2" x14ac:dyDescent="0.25">
      <c r="B7" s="27" t="s">
        <v>184</v>
      </c>
    </row>
    <row r="8" ht="16" customHeight="1" spans="2:2" x14ac:dyDescent="0.25">
      <c r="B8" s="27" t="s">
        <v>185</v>
      </c>
    </row>
    <row r="10" ht="20" customHeight="1" spans="2:2" x14ac:dyDescent="0.25">
      <c r="B10" s="28" t="s">
        <v>186</v>
      </c>
    </row>
    <row r="11" ht="16" customHeight="1" spans="2:2" x14ac:dyDescent="0.25">
      <c r="B11" s="27" t="s">
        <v>187</v>
      </c>
    </row>
    <row r="12" ht="29" customHeight="1" spans="2:2" x14ac:dyDescent="0.25">
      <c r="B12" s="27" t="s">
        <v>188</v>
      </c>
    </row>
    <row r="13" ht="29" customHeight="1" spans="2:2" x14ac:dyDescent="0.25">
      <c r="B13" s="27" t="s">
        <v>189</v>
      </c>
    </row>
    <row r="14" ht="29" customHeight="1" spans="2:2" x14ac:dyDescent="0.25">
      <c r="B14" s="27" t="s">
        <v>190</v>
      </c>
    </row>
    <row r="16" ht="20" customHeight="1" spans="2:2" x14ac:dyDescent="0.25">
      <c r="B16" s="28" t="s">
        <v>191</v>
      </c>
    </row>
    <row r="17" ht="29" customHeight="1" spans="2:2" x14ac:dyDescent="0.25">
      <c r="B17" s="27" t="s">
        <v>192</v>
      </c>
    </row>
    <row r="18" ht="29" customHeight="1" spans="2:2" x14ac:dyDescent="0.25">
      <c r="B18" s="27" t="s">
        <v>193</v>
      </c>
    </row>
    <row r="19" ht="29" customHeight="1" spans="2:2" x14ac:dyDescent="0.25">
      <c r="B19" s="27" t="s">
        <v>194</v>
      </c>
    </row>
    <row r="20" ht="29" customHeight="1" spans="2:2" x14ac:dyDescent="0.25">
      <c r="B20" s="27" t="s">
        <v>195</v>
      </c>
    </row>
    <row r="22" spans="2:2" x14ac:dyDescent="0.25">
      <c r="B22" s="28" t="s">
        <v>196</v>
      </c>
    </row>
    <row r="23" spans="2:2" x14ac:dyDescent="0.25">
      <c r="B23" s="29" t="s">
        <v>197</v>
      </c>
    </row>
    <row r="24" spans="2:2" x14ac:dyDescent="0.25">
      <c r="B24" s="29" t="s">
        <v>198</v>
      </c>
    </row>
    <row r="25" spans="2:2" x14ac:dyDescent="0.25">
      <c r="B25" s="29" t="s">
        <v>199</v>
      </c>
    </row>
    <row r="27" ht="30" customHeight="1" spans="2:2" x14ac:dyDescent="0.25">
      <c r="B27" s="25" t="s">
        <v>200</v>
      </c>
    </row>
  </sheetData>
  <hyperlinks>
    <hyperlink ref="B23" r:id="rId1"/>
    <hyperlink ref="B24" r:id="rId2"/>
    <hyperlink ref="B25" r:id="rId3"/>
  </hyperlinks>
  <printOptions horizontalCentered="1"/>
  <pageMargins left="0.5" right="0.5" top="0.6" bottom="0.7" header="0.3" footer="0.3"/>
  <pageSetup paperSize="9" orientation="portrait" fitToWidth="1" fitToHeight="0"/>
  <headerFooter>
    <oddFooter>&amp;L&amp;8Kostenlose Vorlage von teamspace · www.teamspace.de/vorlagen/ · Stand Oktober 2026&amp;R&amp;8Seite &amp;P von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Angestellte</vt:lpstr>
      <vt:lpstr>Selbstständige</vt:lpstr>
      <vt:lpstr>Beispiel Angestellte</vt:lpstr>
      <vt:lpstr>Beispiel Selbstständige</vt:lpstr>
      <vt:lpstr>Feiertage</vt:lpstr>
      <vt:lpstr>Anleitung</vt:lpstr>
    </vt:vector>
  </TitlesOfParts>
  <Company>5 POINT AG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teamspace (5 POINT AG)</dc:creator>
  <dc:title>Stundensatz-Kalkulation Vorlage</dc:title>
  <dc:subject>Vom Gehalt oder Unternehmerlohn zum Stundensatz: Kosten, produktive Stunden und Aufschläge, für Angestellte und Selbstständige.</dc:subject>
  <dc:description>Kostenlose Vorlage von www.teamspace.de, Stand Oktober 2026.</dc:description>
  <cp:keywords>Stundensatz berechnen, Vorlage, Excel</cp:keywords>
  <cp:category/>
  <cp:lastModifiedBy>teamspace</cp:lastModifiedBy>
  <dcterms:created xsi:type="dcterms:W3CDTF">2026-10-01T00:00:00Z</dcterms:created>
  <dcterms:modified xsi:type="dcterms:W3CDTF">2026-10-01T00:00:00Z</dcterms:modified>
</cp:coreProperties>
</file>