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isekosten" state="visible" r:id="rId4"/>
    <sheet sheetId="2" name="Beispiel" state="visible" r:id="rId5"/>
    <sheet sheetId="3" name="Pauschalen" state="visible" r:id="rId6"/>
    <sheet sheetId="4" name="Anleitung" state="visible" r:id="rId7"/>
  </sheets>
  <definedNames>
    <definedName name="_xlnm.Print_Area" localSheetId="0">'Reisekosten'!$A1:$I70</definedName>
    <definedName name="_xlnm.Print_Area" localSheetId="1">'Beispiel'!$A1:$I70</definedName>
  </definedNames>
  <calcPr calcId="171027" fullCalcOnLoad="1"/>
</workbook>
</file>

<file path=xl/comments1.xml><?xml version="1.0" encoding="utf-8"?>
<comments xmlns="http://schemas.openxmlformats.org/spreadsheetml/2006/main">
  <authors>
    <author>Author</author>
  </authors>
  <commentList>
    <comment ref="B10" authorId="0">
      <text>
        <r>
          <t>Datum, an dem Sie die Wohnung oder die erste Tätigkeitsstätte verlassen. Rechts daneben die Uhrzeit (z. B. 06:45).</t>
        </r>
      </text>
    </comment>
    <comment ref="D10" authorId="0">
      <text>
        <r>
          <t>Uhrzeit des Reisebeginns</t>
        </r>
      </text>
    </comment>
    <comment ref="G10" authorId="0">
      <text>
        <r>
          <t>Datum der Rückkehr, rechts daneben die Uhrzeit.</t>
        </r>
      </text>
    </comment>
    <comment ref="I10" authorId="0">
      <text>
        <r>
          <t>Uhrzeit der Rückkehr</t>
        </r>
      </text>
    </comment>
    <comment ref="B11" authorId="0">
      <text>
        <r>
          <t>Anzahl der Nächte auswärts. Bei 0 und einer Fahrt über Mitternacht gilt die Sonderregel für Reisen ohne Übernachtung.</t>
        </r>
      </text>
    </comment>
    <comment ref="G11" authorId="0">
      <text>
        <r>
          <t>Nächte ohne Hotelrechnung, z. B. privat untergekommen. Dafür setzt das Blatt die Übernachtungspauschale an.</t>
        </r>
      </text>
    </comment>
  </commentList>
</comments>
</file>

<file path=xl/comments2.xml><?xml version="1.0" encoding="utf-8"?>
<comments xmlns="http://schemas.openxmlformats.org/spreadsheetml/2006/main">
  <authors>
    <author>Author</author>
  </authors>
  <commentList>
    <comment ref="B10" authorId="0">
      <text>
        <r>
          <t>Datum, an dem Sie die Wohnung oder die erste Tätigkeitsstätte verlassen. Rechts daneben die Uhrzeit (z. B. 06:45).</t>
        </r>
      </text>
    </comment>
    <comment ref="D10" authorId="0">
      <text>
        <r>
          <t>Uhrzeit des Reisebeginns</t>
        </r>
      </text>
    </comment>
    <comment ref="G10" authorId="0">
      <text>
        <r>
          <t>Datum der Rückkehr, rechts daneben die Uhrzeit.</t>
        </r>
      </text>
    </comment>
    <comment ref="I10" authorId="0">
      <text>
        <r>
          <t>Uhrzeit der Rückkehr</t>
        </r>
      </text>
    </comment>
    <comment ref="B11" authorId="0">
      <text>
        <r>
          <t>Anzahl der Nächte auswärts. Bei 0 und einer Fahrt über Mitternacht gilt die Sonderregel für Reisen ohne Übernachtung.</t>
        </r>
      </text>
    </comment>
    <comment ref="G11" authorId="0">
      <text>
        <r>
          <t>Nächte ohne Hotelrechnung, z. B. privat untergekommen. Dafür setzt das Blatt die Übernachtungspauschale an.</t>
        </r>
      </text>
    </comment>
  </commentList>
</comments>
</file>

<file path=xl/sharedStrings.xml><?xml version="1.0" encoding="utf-8"?>
<sst xmlns="http://schemas.openxmlformats.org/spreadsheetml/2006/main" count="226" uniqueCount="141">
  <si>
    <t>Reisekostenabrechnung</t>
  </si>
  <si>
    <t>Für Dienstreisen im Inland. Beginn und Ende eintragen: Das Blatt legt die Reisetage an und rechnet Verpflegungspauschalen, Kürzungen, Kilometergeld und die Auszahlung. Sätze im Blatt „Pauschalen“.</t>
  </si>
  <si>
    <t>Weiß: hier eintragen</t>
  </si>
  <si>
    <t>Grau: wird berechnet</t>
  </si>
  <si>
    <t>Reise</t>
  </si>
  <si>
    <t>Name</t>
  </si>
  <si>
    <t>Personal-Nr.</t>
  </si>
  <si>
    <t>Abteilung</t>
  </si>
  <si>
    <t>Firma</t>
  </si>
  <si>
    <t>Reisezweck</t>
  </si>
  <si>
    <t>Reiseziel</t>
  </si>
  <si>
    <t>Kunde / Projekt</t>
  </si>
  <si>
    <t>Beginn</t>
  </si>
  <si>
    <t/>
  </si>
  <si>
    <t>Ende</t>
  </si>
  <si>
    <t>Übernachtungen</t>
  </si>
  <si>
    <t>davon ohne Beleg</t>
  </si>
  <si>
    <t>Weiterberechnen</t>
  </si>
  <si>
    <t>Reisedauer (Std.)</t>
  </si>
  <si>
    <t>Verpflegungspauschalen (Inland): x bei gestellter Mahlzeit</t>
  </si>
  <si>
    <t>Datum</t>
  </si>
  <si>
    <t>Tag</t>
  </si>
  <si>
    <t>Abwesend (Std.)</t>
  </si>
  <si>
    <t>Pauschale</t>
  </si>
  <si>
    <t>Frühstück</t>
  </si>
  <si>
    <t>Mittag</t>
  </si>
  <si>
    <t>Abend</t>
  </si>
  <si>
    <t>Kürzung</t>
  </si>
  <si>
    <t>Betrag</t>
  </si>
  <si>
    <t>Summe Verpflegungspauschalen</t>
  </si>
  <si>
    <t>Fahrten mit eigenem Fahrzeug</t>
  </si>
  <si>
    <t>Strecke (von, nach)</t>
  </si>
  <si>
    <t>Fahrzeug</t>
  </si>
  <si>
    <t>km</t>
  </si>
  <si>
    <t>€ je km</t>
  </si>
  <si>
    <t>Summe Kilometergeld</t>
  </si>
  <si>
    <t>Belege: Fahrkarten, Hotel, Parken, sonstige Auslagen</t>
  </si>
  <si>
    <t>Beschreibung</t>
  </si>
  <si>
    <t>Kategorie</t>
  </si>
  <si>
    <t>USt-Satz</t>
  </si>
  <si>
    <t>darin USt</t>
  </si>
  <si>
    <t>Betrag brutto</t>
  </si>
  <si>
    <t>Summe Belege</t>
  </si>
  <si>
    <t>Zusammenstellung</t>
  </si>
  <si>
    <t>Fahrtkosten mit eigenem Fahrzeug (Kilometergeld)</t>
  </si>
  <si>
    <t>Fahrtkosten laut Belegen</t>
  </si>
  <si>
    <t>Übernachtung laut Belegen</t>
  </si>
  <si>
    <t>Übernachtungspauschale (Nächte ohne Beleg)</t>
  </si>
  <si>
    <t>Verpflegungspauschalen</t>
  </si>
  <si>
    <t>Nebenkosten laut Belegen (auch Belege ohne Kategorie)</t>
  </si>
  <si>
    <t>Summe Reisekosten</t>
  </si>
  <si>
    <t>abzüglich Vorschuss</t>
  </si>
  <si>
    <t>Auszahlung (negativ: Rückzahlung an die Firma)</t>
  </si>
  <si>
    <t>Darin enthaltene Umsatzsteuer laut Belegen</t>
  </si>
  <si>
    <t>Weiterberechnung an den Kunden (netto, wenn „ja“)</t>
  </si>
  <si>
    <t>Datum, Unterschrift Reisende/r</t>
  </si>
  <si>
    <t>Sachlich geprüft</t>
  </si>
  <si>
    <t>Genehmigt zur Auszahlung</t>
  </si>
  <si>
    <t>Reisekostenabrechnung (Beispiel)</t>
  </si>
  <si>
    <t>Lena Bauer</t>
  </si>
  <si>
    <t>1042</t>
  </si>
  <si>
    <t>Beratung, Kostenstelle 200</t>
  </si>
  <si>
    <t>Müller Consulting GmbH</t>
  </si>
  <si>
    <t>Workshop Controlling-Konzept</t>
  </si>
  <si>
    <t>Frankfurt am Main</t>
  </si>
  <si>
    <t>Bauer KG, Projekt Controlling-Konzept</t>
  </si>
  <si>
    <t>ja</t>
  </si>
  <si>
    <t>x</t>
  </si>
  <si>
    <t>Kassel – Frankfurt am Main</t>
  </si>
  <si>
    <t>Pkw privat</t>
  </si>
  <si>
    <t>Frankfurt am Main – Kassel</t>
  </si>
  <si>
    <t>Hotel, Übernachtung</t>
  </si>
  <si>
    <t>Übernachtung</t>
  </si>
  <si>
    <t>Hotel, Frühstück</t>
  </si>
  <si>
    <t>Parkhaus, zwei Tage</t>
  </si>
  <si>
    <t>Nebenkosten</t>
  </si>
  <si>
    <t>12.11.2026</t>
  </si>
  <si>
    <t>13.11.2026, MM</t>
  </si>
  <si>
    <t>13.11.2026</t>
  </si>
  <si>
    <t>Pauschalen für Dienstreisen im Inland</t>
  </si>
  <si>
    <t>Mit diesen Werten rechnen die Blätter „Reisekosten“ und „Beispiel“. Werte für 2026, Stand Oktober 2026. Ändert sich ein Satz, tragen Sie den neuen Wert hier ein.</t>
  </si>
  <si>
    <t>Wert</t>
  </si>
  <si>
    <t>Einheit</t>
  </si>
  <si>
    <t>Rechtsgrundlage</t>
  </si>
  <si>
    <t>Gilt für</t>
  </si>
  <si>
    <t>Verpflegung, Abwesenheit 24 Stunden</t>
  </si>
  <si>
    <t>€ je Tag</t>
  </si>
  <si>
    <t>§ 9 Abs. 4a Satz 3 Nr. 1 EStG</t>
  </si>
  <si>
    <t>2026</t>
  </si>
  <si>
    <t>Verpflegung, An- und Abreisetag (mit Übernachtung)</t>
  </si>
  <si>
    <t>§ 9 Abs. 4a Satz 3 Nr. 2 EStG</t>
  </si>
  <si>
    <t>Verpflegung, eintägig mehr als 8 Stunden</t>
  </si>
  <si>
    <t>§ 9 Abs. 4a Satz 3 Nr. 3 EStG</t>
  </si>
  <si>
    <t>Mindestabwesenheit für die eintägige Pauschale</t>
  </si>
  <si>
    <t>Stunden</t>
  </si>
  <si>
    <t>§ 9 Abs. 4a Satz 3 Nr. 3 EStG (mehr als 8)</t>
  </si>
  <si>
    <t>Kürzung für gestelltes Frühstück</t>
  </si>
  <si>
    <t>der 24-Std.-Pauschale</t>
  </si>
  <si>
    <t>§ 9 Abs. 4a Satz 8 EStG</t>
  </si>
  <si>
    <t>Kürzung für gestelltes Mittagessen</t>
  </si>
  <si>
    <t>Kürzung für gestelltes Abendessen</t>
  </si>
  <si>
    <t>Kilometersatz Pkw (Kraftwagen)</t>
  </si>
  <si>
    <t>§ 9 Abs. 1 Satz 3 Nr. 4a EStG, § 5 Abs. 2 BRKG</t>
  </si>
  <si>
    <t>Kilometersatz andere motorbetriebene Fahrzeuge (Motorrad, Roller)</t>
  </si>
  <si>
    <t>§ 9 Abs. 1 Satz 3 Nr. 4a EStG, § 5 Abs. 1 BRKG</t>
  </si>
  <si>
    <t>Übernachtung ohne Beleg (nur Erstattung durch den Arbeitgeber)</t>
  </si>
  <si>
    <t>€ je Nacht</t>
  </si>
  <si>
    <t>R 9.7 Abs. 3 LStR</t>
  </si>
  <si>
    <t>Quellen (Stand Oktober 2026)</t>
  </si>
  <si>
    <t>Bundesministerium der Finanzen: Amtliches Lohnsteuer-Handbuch 2026, Reisekosten bei Auswärtstätigkeiten</t>
  </si>
  <si>
    <t>§ 9 Einkommensteuergesetz (Werbungskosten, Verpflegungsmehraufwand)</t>
  </si>
  <si>
    <t>§ 5 Bundesreisekostengesetz (Wegstreckenentschädigung)</t>
  </si>
  <si>
    <t>BMF-Schreiben vom 5. Dezember 2025: Pauschbeträge für Auslandsreisen ab 1. Januar 2026</t>
  </si>
  <si>
    <t>Auslandsreisen: Für jedes Land gelten eigene Pauschalen für Verpflegung und Übernachtung (BMF-Schreiben oben). Diese Vorlage rechnet nur Inlandsreisen. Für eine Reise in ein einzelnes Land können Sie in einer Kopie der Datei die Sätze oben durch die Werte des Landes ersetzen: den großen Satz bei 24 Stunden, den kleinen bei An- und Abreisetag und bei eintägigen Reisen, dazu die Übernachtungspauschale. Die Kürzungen passen sich an.</t>
  </si>
  <si>
    <t>Drei-Monats-Frist: An derselben Tätigkeitsstätte gibt es die Verpflegungspauschale nur in den ersten drei Monaten. Nach einer Unterbrechung von mindestens vier Wochen beginnt die Frist neu (§ 9 Abs. 4a Satz 6 und 7 EStG).</t>
  </si>
  <si>
    <t>Gestellte Mahlzeiten: Gekürzt wird, wenn der Arbeitgeber oder auf seine Veranlassung ein Dritter die Mahlzeit stellt, etwa das Hotelfrühstück auf einer Rechnung an die Firma. Zahlt die reisende Person für die Mahlzeit selbst etwas, mindert das die Kürzung.</t>
  </si>
  <si>
    <t>Die Pauschalen gelten für die steuerfreie Erstattung durch den Arbeitgeber und für den Werbungskostenabzug. Höhere Erstattungen regeln Arbeits- oder Tarifvertrag, der Mehrbetrag ist dann in der Regel steuerpflichtig. Im Zweifel klärt das Ihre Steuerberatung.</t>
  </si>
  <si>
    <t>So nutzen Sie die Reisekostenabrechnung</t>
  </si>
  <si>
    <t>Ein Blatt pro Reise. Für die nächste Reise das Blatt kopieren (Rechtsklick auf den Reiter, „Verschieben/Kopieren“, Haken bei „Kopie erstellen“) und die Eingaben überschreiben. Belege nummerieren und mit dem Ausdruck abgeben.</t>
  </si>
  <si>
    <t>Ausfüllen</t>
  </si>
  <si>
    <t>1. Name, Reisezweck, Reiseziel und den Kunden oder das Projekt eintragen. Sollen die Kosten weiterberechnet werden, bei „Weiterberechnen“ ja wählen.</t>
  </si>
  <si>
    <t>2. Beginn und Ende der Reise mit Datum und Uhrzeit eintragen, gerechnet ab Verlassen der Wohnung oder der ersten Tätigkeitsstätte. Dazu die Zahl der Übernachtungen und wie viele davon ohne Hotelrechnung waren.</t>
  </si>
  <si>
    <t>3. Die Reisetage erscheinen von selbst. Bei Mahlzeiten, die die Firma bezahlt oder gestellt hat, ein x setzen, etwa beim Frühstück im Hotel, wenn die Rechnung auf die Firma lautet.</t>
  </si>
  <si>
    <t>4. Fahrten mit dem eigenen Fahrzeug mit Strecke, Fahrzeug und Kilometern eintragen. Mit dem Dienstwagen gibt es kein Kilometergeld.</t>
  </si>
  <si>
    <t>5. Alle Belege mit Datum, Kategorie, Umsatzsteuersatz und Bruttobetrag eintragen. Ein Hotel mit Frühstück steht meist mit 7 % und 19 % auf der Rechnung: dann zwei Zeilen.</t>
  </si>
  <si>
    <t>6. Einen erhaltenen Vorschuss eintragen, ausdrucken oder als PDF speichern, unterschreiben und mit den Belegen abgeben.</t>
  </si>
  <si>
    <t>So rechnet das Blatt</t>
  </si>
  <si>
    <t>Eintägige Reise: 14 € bei mehr als 8 Stunden Abwesenheit. Mehrtägige Reise mit Übernachtung: 14 € für An- und Abreisetag, 28 € für jeden Tag dazwischen.</t>
  </si>
  <si>
    <t>Fahrt über Mitternacht ohne Übernachtung (zwei Kalendertage, 0 Übernachtungen): 14 € einmal, wenn die Abwesenheit insgesamt mehr als 8 Stunden beträgt, für den Tag mit dem größeren Teil.</t>
  </si>
  <si>
    <t>Gestellte Mahlzeiten kürzen die Pauschale des Tages um 20 % (Frühstück) und je 40 % (Mittag- und Abendessen) der 24-Stunden-Pauschale, also um 5,60 € und 11,20 €. Die Kürzung geht höchstens bis 0 €.</t>
  </si>
  <si>
    <t>Kilometergeld = km × Satz aus dem Blatt „Pauschalen“. Umsatzsteuer im Beleg = Brutto minus Brutto / (1 + Satz). Belege ohne Kategorie zählen als Nebenkosten.</t>
  </si>
  <si>
    <t>Auszahlung = Summe Reisekosten minus Vorschuss. Die Zeile „Weiterberechnung an den Kunden“ zeigt die Summe ohne die Umsatzsteuer aus den Belegen, als Grundlage für die Rechnung an den Kunden.</t>
  </si>
  <si>
    <t>Die Vorlage rechnet Inlandsreisen. Für Auslandsreisen gelten Länderpauschalen, siehe Blatt „Pauschalen“.</t>
  </si>
  <si>
    <t>Gut zu wissen</t>
  </si>
  <si>
    <t>Die Pauschalen 2026 stammen aus § 9 EStG und dem Amtlichen Lohnsteuer-Handbuch 2026 des Bundesfinanzministeriums. Quellen und Stand stehen im Blatt „Pauschalen“.</t>
  </si>
  <si>
    <t>Belege gehören zur Buchhaltung und werden mit der Abrechnung aufbewahrt. Wie lange, klärt im Zweifel Ihre Steuerberatung.</t>
  </si>
  <si>
    <t>Mehr Vorlagen und Erklärungen</t>
  </si>
  <si>
    <t>Erklärung und Beispiel zu dieser Vorlage: www.teamspace.de/vorlagen/reisekostenabrechnung/</t>
  </si>
  <si>
    <t>Alle kostenlosen Vorlagen: www.teamspace.de/vorlagen/</t>
  </si>
  <si>
    <t>Reisekosten mit Belegfoto, Freigabe und Weiterberechnung an Kunden: www.teamspace.de/reisekostenabrechnung-software/</t>
  </si>
  <si>
    <t>Stand Oktober 2026. Die Vorlage wurde sorgfältig erstellt, ersetzt aber keine Rechts- oder Steuerberatung. Angaben ohne Gewähr. Frei verwendbar und anpassbar, auch im Unternehmen. Herausgeber: 5 POINT AG, Rheinstraße 40-42, 64283 Darmstadt.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</si>
</sst>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dd.mm.yyyy"/>
    <numFmt numFmtId="165" formatCode="hh:mm"/>
    <numFmt numFmtId="166" formatCode="ddd"/>
    <numFmt numFmtId="167" formatCode="#,##0.00 &quot;€&quot;"/>
    <numFmt numFmtId="168" formatCode="0.00 &quot;€&quot;"/>
    <numFmt numFmtId="169" formatCode="0&quot; %&quot;"/>
  </numFmts>
  <fonts count="13" x14ac:knownFonts="1">
    <font>
      <color theme="1"/>
      <family val="2"/>
      <scheme val="minor"/>
      <sz val="11"/>
      <name val="Calibri"/>
    </font>
    <font>
      <b/>
      <color rgb="FF0B1220"/>
      <sz val="18"/>
      <name val="Calibri"/>
    </font>
    <font>
      <color rgb="FF4B5563"/>
      <sz val="10"/>
      <name val="Calibri"/>
    </font>
    <font>
      <color rgb="FF4B5563"/>
      <sz val="8"/>
      <name val="Calibri"/>
    </font>
    <font>
      <b/>
      <color rgb="FF1B338B"/>
      <sz val="11"/>
      <name val="Calibri"/>
    </font>
    <font>
      <b/>
      <color rgb="FF4B5563"/>
      <sz val="9"/>
      <name val="Calibri"/>
    </font>
    <font>
      <color rgb="FF0B1220"/>
      <sz val="10"/>
      <name val="Calibri"/>
    </font>
    <font>
      <color rgb="FF1F2937"/>
      <sz val="10"/>
      <name val="Calibri"/>
    </font>
    <font>
      <b/>
      <color rgb="FF1B338B"/>
      <sz val="10"/>
      <name val="Calibri"/>
    </font>
    <font>
      <b/>
      <color rgb="FF1C2F6F"/>
      <sz val="10"/>
      <name val="Calibri"/>
    </font>
    <font>
      <b/>
      <color rgb="FF1B338B"/>
      <sz val="12"/>
      <name val="Calibri"/>
    </font>
    <font>
      <u/>
      <color rgb="FF1F48D8"/>
      <sz val="10"/>
      <name val="Calibri"/>
    </font>
    <font>
      <i/>
      <color rgb="FF4B5563"/>
      <sz val="9"/>
      <name val="Calibri"/>
    </font>
  </fonts>
  <fills count="4">
    <fill>
      <patternFill patternType="none"/>
    </fill>
    <fill>
      <patternFill patternType="gray125"/>
    </fill>
    <fill>
      <patternFill patternType="solid">
        <fgColor rgb="FFF3F4F6"/>
      </patternFill>
    </fill>
    <fill>
      <patternFill patternType="solid">
        <fgColor rgb="FFEEF4FF"/>
      </patternFill>
    </fill>
  </fills>
  <borders count="4">
    <border>
      <left/>
      <right/>
      <top/>
      <bottom/>
      <diagonal/>
    </border>
    <border>
      <left style="thin">
        <color rgb="FFD1D5DB"/>
      </left>
      <right style="thin">
        <color rgb="FFD1D5DB"/>
      </right>
      <top style="thin">
        <color rgb="FFD1D5DB"/>
      </top>
      <bottom style="thin">
        <color rgb="FFD1D5DB"/>
      </bottom>
      <diagonal/>
    </border>
    <border>
      <left/>
      <right/>
      <top/>
      <bottom style="thin">
        <color rgb="FF3667F3"/>
      </bottom>
      <diagonal/>
    </border>
    <border>
      <left/>
      <right/>
      <top style="thin">
        <color rgb="FF4B5563"/>
      </top>
      <bottom/>
      <diagonal/>
    </border>
  </borders>
  <cellStyleXfs count="1">
    <xf numFmtId="0" fontId="0" fillId="0" borderId="0"/>
  </cellStyleXfs>
  <cellXfs count="34">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1" xfId="0" applyFont="1" applyBorder="1" applyAlignment="1">
      <alignment vertical="center"/>
    </xf>
    <xf numFmtId="0" fontId="3" fillId="2" borderId="1" xfId="0" applyFont="1" applyFill="1" applyBorder="1" applyAlignment="1">
      <alignment vertical="center"/>
    </xf>
    <xf numFmtId="0" fontId="4" fillId="0" borderId="2" xfId="0" applyFont="1" applyBorder="1" applyAlignment="1">
      <alignment vertical="bottom"/>
    </xf>
    <xf numFmtId="0" fontId="5" fillId="0" borderId="0" xfId="0" applyFont="1" applyAlignment="1">
      <alignment vertical="center"/>
    </xf>
    <xf numFmtId="0" fontId="6" fillId="0" borderId="1" xfId="0" applyFont="1" applyBorder="1" applyAlignment="1">
      <alignment vertical="center"/>
    </xf>
    <xf numFmtId="164" fontId="6" fillId="0" borderId="1" xfId="0" applyNumberFormat="1" applyFont="1" applyBorder="1" applyAlignment="1">
      <alignment vertical="center"/>
    </xf>
    <xf numFmtId="165" fontId="6" fillId="0" borderId="1" xfId="0" applyNumberFormat="1" applyFont="1" applyBorder="1" applyAlignment="1">
      <alignment vertical="center"/>
    </xf>
    <xf numFmtId="1" fontId="6" fillId="0" borderId="1" xfId="0" applyNumberFormat="1" applyFont="1" applyBorder="1" applyAlignment="1">
      <alignment vertical="center"/>
    </xf>
    <xf numFmtId="4" fontId="7" fillId="2" borderId="1" xfId="0" applyNumberFormat="1" applyFont="1" applyFill="1" applyBorder="1" applyAlignment="1">
      <alignment vertical="center"/>
    </xf>
    <xf numFmtId="0" fontId="8" fillId="3" borderId="1" xfId="0" applyFont="1" applyFill="1" applyBorder="1" applyAlignment="1">
      <alignment horizontal="left" vertical="center" wrapText="1"/>
    </xf>
    <xf numFmtId="164" fontId="7" fillId="2" borderId="1" xfId="0" applyNumberFormat="1" applyFont="1" applyFill="1" applyBorder="1" applyAlignment="1">
      <alignment vertical="center"/>
    </xf>
    <xf numFmtId="166" fontId="7" fillId="2" borderId="1" xfId="0" applyNumberFormat="1" applyFont="1" applyFill="1" applyBorder="1" applyAlignment="1">
      <alignment vertical="center"/>
    </xf>
    <xf numFmtId="167" fontId="7" fillId="2" borderId="1" xfId="0" applyNumberFormat="1" applyFont="1" applyFill="1" applyBorder="1" applyAlignment="1">
      <alignment vertical="center"/>
    </xf>
    <xf numFmtId="0" fontId="6" fillId="0" borderId="1" xfId="0" applyFont="1" applyBorder="1" applyAlignment="1">
      <alignment horizontal="center" vertical="center"/>
    </xf>
    <xf numFmtId="0" fontId="9" fillId="3" borderId="1" xfId="0" applyFont="1" applyFill="1" applyBorder="1" applyAlignment="1">
      <alignment vertical="center"/>
    </xf>
    <xf numFmtId="167" fontId="9" fillId="3" borderId="1" xfId="0" applyNumberFormat="1" applyFont="1" applyFill="1" applyBorder="1" applyAlignment="1">
      <alignment vertical="center"/>
    </xf>
    <xf numFmtId="3" fontId="6" fillId="0" borderId="1" xfId="0" applyNumberFormat="1" applyFont="1" applyBorder="1" applyAlignment="1">
      <alignment vertical="center"/>
    </xf>
    <xf numFmtId="168" fontId="7" fillId="2" borderId="1" xfId="0" applyNumberFormat="1" applyFont="1" applyFill="1" applyBorder="1" applyAlignment="1">
      <alignment vertical="center"/>
    </xf>
    <xf numFmtId="169" fontId="6" fillId="0" borderId="1" xfId="0" applyNumberFormat="1" applyFont="1" applyBorder="1" applyAlignment="1">
      <alignment horizontal="right" vertical="center"/>
    </xf>
    <xf numFmtId="167" fontId="6" fillId="0" borderId="1" xfId="0" applyNumberFormat="1" applyFont="1" applyBorder="1" applyAlignment="1">
      <alignment vertical="center"/>
    </xf>
    <xf numFmtId="0" fontId="5" fillId="0" borderId="0" xfId="0" applyFont="1" applyAlignment="1">
      <alignment horizontal="right" vertical="center"/>
    </xf>
    <xf numFmtId="0" fontId="5" fillId="0" borderId="3" xfId="0" applyFont="1" applyBorder="1"/>
    <xf numFmtId="0" fontId="0" fillId="0" borderId="3" xfId="0" applyBorder="1"/>
    <xf numFmtId="0" fontId="7" fillId="0" borderId="0" xfId="0" applyFont="1" applyAlignment="1">
      <alignment vertical="bottom"/>
    </xf>
    <xf numFmtId="9" fontId="6" fillId="0" borderId="1" xfId="0" applyNumberFormat="1" applyFont="1" applyBorder="1" applyAlignment="1">
      <alignment vertical="center"/>
    </xf>
    <xf numFmtId="168" fontId="6" fillId="0" borderId="1" xfId="0" applyNumberFormat="1" applyFont="1" applyBorder="1" applyAlignment="1">
      <alignment vertical="center"/>
    </xf>
    <xf numFmtId="0" fontId="10" fillId="0" borderId="0" xfId="0" applyFont="1"/>
    <xf numFmtId="0" fontId="11" fillId="0" borderId="0" xfId="0" applyFont="1"/>
    <xf numFmtId="0" fontId="7" fillId="0" borderId="0" xfId="0" applyFont="1" applyAlignment="1">
      <alignment vertical="top" wrapText="1"/>
    </xf>
    <xf numFmtId="0" fontId="1" fillId="0" borderId="0" xfId="0" applyFont="1"/>
    <xf numFmtId="0" fontId="12" fillId="0" borderId="0" xfId="0" applyFont="1" applyAlignment="1">
      <alignment vertical="top" wrapText="1"/>
    </xf>
  </cellXfs>
  <cellStyles count="1">
    <cellStyle name="Normal" xfId="0" builtinId="0"/>
  </cellStyles>
  <dxfs count="2">
    <dxf>
      <fill>
        <patternFill patternType="solid">
          <bgColor rgb="FFF9FAFB"/>
        </patternFill>
      </fill>
    </dxf>
    <dxf>
      <fill>
        <patternFill patternType="solid">
          <bgColor rgb="FFF9FAFB"/>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hyperlink" Target="https://lsth.bundesfinanzministerium.de/lsth/2026/tabellarische-Uebersicht/Reisekosten-bei-Ausw%C3%A4rtst%C3%A4tigkeiten.html" TargetMode="External"/><Relationship Id="rId2" Type="http://schemas.openxmlformats.org/officeDocument/2006/relationships/hyperlink" Target="https://www.gesetze-im-internet.de/estg/__9.html" TargetMode="External"/><Relationship Id="rId3" Type="http://schemas.openxmlformats.org/officeDocument/2006/relationships/hyperlink" Target="https://www.gesetze-im-internet.de/brkg_2005/__5.html" TargetMode="External"/><Relationship Id="rId4" Type="http://schemas.openxmlformats.org/officeDocument/2006/relationships/hyperlink" Target="https://www.bundesfinanzministerium.de/Content/DE/Downloads/BMF_Schreiben/Steuerarten/Lohnsteuer/2025-12-05-steuerliche-behandlung-reisekosten-2026.pdf"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teamspace.de/vorlagen/reisekostenabrechnung/" TargetMode="External"/><Relationship Id="rId2" Type="http://schemas.openxmlformats.org/officeDocument/2006/relationships/hyperlink" Target="https://www.teamspace.de/vorlagen/" TargetMode="External"/><Relationship Id="rId3" Type="http://schemas.openxmlformats.org/officeDocument/2006/relationships/hyperlink" Target="https://www.teamspace.de/reisekostenabrechnung-softwa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I70"/>
  <sheetViews>
    <sheetView workbookViewId="0" showGridLines="0"/>
  </sheetViews>
  <sheetFormatPr defaultRowHeight="18" outlineLevelRow="0" outlineLevelCol="0" x14ac:dyDescent="55" customHeight="1"/>
  <cols>
    <col min="1" max="1" width="16" customWidth="1"/>
    <col min="2" max="2" width="6" customWidth="1"/>
    <col min="3" max="7" width="10" customWidth="1"/>
    <col min="8" max="8" width="10.5" customWidth="1"/>
    <col min="9" max="9" width="12.5" customWidth="1"/>
  </cols>
  <sheetData>
    <row r="1" ht="30" customHeight="1" spans="1:9" x14ac:dyDescent="0.25">
      <c r="A1" s="1" t="s">
        <v>0</v>
      </c>
      <c r="B1" s="1"/>
      <c r="C1" s="1"/>
      <c r="D1" s="1"/>
      <c r="E1" s="1"/>
      <c r="F1" s="1"/>
      <c r="G1" s="1"/>
      <c r="H1" s="1"/>
      <c r="I1" s="1"/>
    </row>
    <row r="2" ht="30" customHeight="1" spans="1:9" x14ac:dyDescent="0.25">
      <c r="A2" s="2" t="s">
        <v>1</v>
      </c>
      <c r="B2" s="2"/>
      <c r="C2" s="2"/>
      <c r="D2" s="2"/>
      <c r="E2" s="2"/>
      <c r="F2" s="2"/>
      <c r="G2" s="2"/>
      <c r="H2" s="2"/>
      <c r="I2" s="2"/>
    </row>
    <row r="3" ht="16" customHeight="1" spans="1:4" x14ac:dyDescent="0.25">
      <c r="A3" s="3" t="s">
        <v>2</v>
      </c>
      <c r="B3" s="3"/>
      <c r="C3" s="4" t="s">
        <v>3</v>
      </c>
      <c r="D3" s="4"/>
    </row>
    <row r="5" ht="22" customHeight="1" spans="1:9" x14ac:dyDescent="0.25">
      <c r="A5" s="5" t="s">
        <v>4</v>
      </c>
      <c r="B5" s="5"/>
      <c r="C5" s="5"/>
      <c r="D5" s="5"/>
      <c r="E5" s="5"/>
      <c r="F5" s="5"/>
      <c r="G5" s="5"/>
      <c r="H5" s="5"/>
      <c r="I5" s="5"/>
    </row>
    <row r="6" ht="20" customHeight="1" spans="1:9" x14ac:dyDescent="0.25">
      <c r="A6" s="6" t="s">
        <v>5</v>
      </c>
      <c r="B6" s="7"/>
      <c r="C6" s="7"/>
      <c r="D6" s="7"/>
      <c r="E6" s="6" t="s">
        <v>6</v>
      </c>
      <c r="F6" s="6"/>
      <c r="G6" s="7"/>
      <c r="H6" s="7"/>
      <c r="I6" s="7"/>
    </row>
    <row r="7" ht="20" customHeight="1" spans="1:9" x14ac:dyDescent="0.25">
      <c r="A7" s="6" t="s">
        <v>7</v>
      </c>
      <c r="B7" s="7"/>
      <c r="C7" s="7"/>
      <c r="D7" s="7"/>
      <c r="E7" s="6" t="s">
        <v>8</v>
      </c>
      <c r="F7" s="6"/>
      <c r="G7" s="7"/>
      <c r="H7" s="7"/>
      <c r="I7" s="7"/>
    </row>
    <row r="8" ht="20" customHeight="1" spans="1:9" x14ac:dyDescent="0.25">
      <c r="A8" s="6" t="s">
        <v>9</v>
      </c>
      <c r="B8" s="7"/>
      <c r="C8" s="7"/>
      <c r="D8" s="7"/>
      <c r="E8" s="7"/>
      <c r="F8" s="7"/>
      <c r="G8" s="7"/>
      <c r="H8" s="7"/>
      <c r="I8" s="7"/>
    </row>
    <row r="9" ht="20" customHeight="1" spans="1:9" x14ac:dyDescent="0.25">
      <c r="A9" s="6" t="s">
        <v>10</v>
      </c>
      <c r="B9" s="7"/>
      <c r="C9" s="7"/>
      <c r="D9" s="7"/>
      <c r="E9" s="6" t="s">
        <v>11</v>
      </c>
      <c r="F9" s="6"/>
      <c r="G9" s="7"/>
      <c r="H9" s="7"/>
      <c r="I9" s="7"/>
    </row>
    <row r="10" ht="20" customHeight="1" spans="1:9" x14ac:dyDescent="0.25">
      <c r="A10" s="6" t="s">
        <v>12</v>
      </c>
      <c r="B10" s="8"/>
      <c r="C10" s="8"/>
      <c r="D10" s="9" t="s">
        <v>13</v>
      </c>
      <c r="E10" s="6" t="s">
        <v>14</v>
      </c>
      <c r="F10" s="6"/>
      <c r="G10" s="8"/>
      <c r="H10" s="8"/>
      <c r="I10" s="9" t="s">
        <v>13</v>
      </c>
    </row>
    <row r="11" ht="20" customHeight="1" spans="1:8" x14ac:dyDescent="0.25">
      <c r="A11" s="6" t="s">
        <v>15</v>
      </c>
      <c r="B11" s="10"/>
      <c r="C11" s="10"/>
      <c r="E11" s="6" t="s">
        <v>16</v>
      </c>
      <c r="F11" s="6"/>
      <c r="G11" s="10"/>
      <c r="H11" s="10"/>
    </row>
    <row r="12" ht="20" customHeight="1" spans="1:8" x14ac:dyDescent="0.25">
      <c r="A12" s="6" t="s">
        <v>17</v>
      </c>
      <c r="B12" s="7"/>
      <c r="C12" s="7"/>
      <c r="E12" s="6" t="s">
        <v>18</v>
      </c>
      <c r="F12" s="6"/>
      <c r="G12" s="11">
        <f>IF(OR(B10="",G10=""),"",ROUND(((G10+I10)-(B10+D10))*24,2))</f>
      </c>
      <c r="H12" s="11"/>
    </row>
    <row r="14" ht="22" customHeight="1" spans="1:9" x14ac:dyDescent="0.25">
      <c r="A14" s="5" t="s">
        <v>19</v>
      </c>
      <c r="B14" s="5"/>
      <c r="C14" s="5"/>
      <c r="D14" s="5"/>
      <c r="E14" s="5"/>
      <c r="F14" s="5"/>
      <c r="G14" s="5"/>
      <c r="H14" s="5"/>
      <c r="I14" s="5"/>
    </row>
    <row r="15" ht="30" customHeight="1" spans="1:9" x14ac:dyDescent="0.25">
      <c r="A15" s="12" t="s">
        <v>20</v>
      </c>
      <c r="B15" s="12" t="s">
        <v>21</v>
      </c>
      <c r="C15" s="12" t="s">
        <v>22</v>
      </c>
      <c r="D15" s="12" t="s">
        <v>23</v>
      </c>
      <c r="E15" s="12" t="s">
        <v>24</v>
      </c>
      <c r="F15" s="12" t="s">
        <v>25</v>
      </c>
      <c r="G15" s="12" t="s">
        <v>26</v>
      </c>
      <c r="H15" s="12" t="s">
        <v>27</v>
      </c>
      <c r="I15" s="12" t="s">
        <v>28</v>
      </c>
    </row>
    <row r="16" ht="17" customHeight="1" spans="1:9" x14ac:dyDescent="0.25">
      <c r="A16" s="13">
        <f>IF(OR($B$10="",$G$10="",$G$10&lt;$B$10),"",IF($B$10+0&gt;$G$10,"",$B$10+0))</f>
      </c>
      <c r="B16" s="14">
        <f>IF(A16="","",A16)</f>
      </c>
      <c r="C16" s="11">
        <f>IF(A16="","",ROUND(IF($G$10=$B$10,($I$10-$D$10)*24,IF(A16=$B$10,(1-$D$10)*24,IF(A16=$G$10,$I$10*24,24))),2))</f>
      </c>
      <c r="D16" s="15">
        <f>IF(A16="","",IF($G$10=$B$10,IF(C16&gt;Pauschalen!$B$9,Pauschalen!$B$8,0),IF(AND($G$10-$B$10=1,N($B$11)=0),IF(AND($C$16+$C$17&gt;Pauschalen!$B$9,$C$16&gt;=$C$17),Pauschalen!$B$8,0),IF(OR(A16=$B$10,A16=$G$10),Pauschalen!$B$7,Pauschalen!$B$6))))</f>
      </c>
      <c r="E16" s="16"/>
      <c r="F16" s="16"/>
      <c r="G16" s="16"/>
      <c r="H16" s="15">
        <f>IF(A16="","",MIN(N(D16),ROUND(Pauschalen!$B$6*(IF(TRIM(E16)&lt;&gt;"",Pauschalen!$B$10,0)+IF(TRIM(F16)&lt;&gt;"",Pauschalen!$B$11,0)+IF(TRIM(G16)&lt;&gt;"",Pauschalen!$B$12,0)),2)))</f>
      </c>
      <c r="I16" s="15">
        <f>IF(A16="","",N(D16)-N(H16))</f>
      </c>
    </row>
    <row r="17" ht="17" customHeight="1" spans="1:9" x14ac:dyDescent="0.25">
      <c r="A17" s="13">
        <f>IF(OR($B$10="",$G$10="",$G$10&lt;$B$10),"",IF($B$10+1&gt;$G$10,"",$B$10+1))</f>
      </c>
      <c r="B17" s="14">
        <f>IF(A17="","",A17)</f>
      </c>
      <c r="C17" s="11">
        <f>IF(A17="","",ROUND(IF($G$10=$B$10,($I$10-$D$10)*24,IF(A17=$B$10,(1-$D$10)*24,IF(A17=$G$10,$I$10*24,24))),2))</f>
      </c>
      <c r="D17" s="15">
        <f>IF(A17="","",IF($G$10=$B$10,IF(C17&gt;Pauschalen!$B$9,Pauschalen!$B$8,0),IF(AND($G$10-$B$10=1,N($B$11)=0),IF(AND($C$16+$C$17&gt;Pauschalen!$B$9,$C$17&gt;$C$16),Pauschalen!$B$8,0),IF(OR(A17=$B$10,A17=$G$10),Pauschalen!$B$7,Pauschalen!$B$6))))</f>
      </c>
      <c r="E17" s="16"/>
      <c r="F17" s="16"/>
      <c r="G17" s="16"/>
      <c r="H17" s="15">
        <f>IF(A17="","",MIN(N(D17),ROUND(Pauschalen!$B$6*(IF(TRIM(E17)&lt;&gt;"",Pauschalen!$B$10,0)+IF(TRIM(F17)&lt;&gt;"",Pauschalen!$B$11,0)+IF(TRIM(G17)&lt;&gt;"",Pauschalen!$B$12,0)),2)))</f>
      </c>
      <c r="I17" s="15">
        <f>IF(A17="","",N(D17)-N(H17))</f>
      </c>
    </row>
    <row r="18" ht="17" customHeight="1" spans="1:9" x14ac:dyDescent="0.25">
      <c r="A18" s="13">
        <f>IF(OR($B$10="",$G$10="",$G$10&lt;$B$10),"",IF($B$10+2&gt;$G$10,"",$B$10+2))</f>
      </c>
      <c r="B18" s="14">
        <f>IF(A18="","",A18)</f>
      </c>
      <c r="C18" s="11">
        <f>IF(A18="","",ROUND(IF($G$10=$B$10,($I$10-$D$10)*24,IF(A18=$B$10,(1-$D$10)*24,IF(A18=$G$10,$I$10*24,24))),2))</f>
      </c>
      <c r="D18" s="15">
        <f>IF(A18="","",IF($G$10=$B$10,IF(C18&gt;Pauschalen!$B$9,Pauschalen!$B$8,0),IF(AND($G$10-$B$10=1,N($B$11)=0),0,IF(OR(A18=$B$10,A18=$G$10),Pauschalen!$B$7,Pauschalen!$B$6))))</f>
      </c>
      <c r="E18" s="16"/>
      <c r="F18" s="16"/>
      <c r="G18" s="16"/>
      <c r="H18" s="15">
        <f>IF(A18="","",MIN(N(D18),ROUND(Pauschalen!$B$6*(IF(TRIM(E18)&lt;&gt;"",Pauschalen!$B$10,0)+IF(TRIM(F18)&lt;&gt;"",Pauschalen!$B$11,0)+IF(TRIM(G18)&lt;&gt;"",Pauschalen!$B$12,0)),2)))</f>
      </c>
      <c r="I18" s="15">
        <f>IF(A18="","",N(D18)-N(H18))</f>
      </c>
    </row>
    <row r="19" ht="17" customHeight="1" spans="1:9" x14ac:dyDescent="0.25">
      <c r="A19" s="13">
        <f>IF(OR($B$10="",$G$10="",$G$10&lt;$B$10),"",IF($B$10+3&gt;$G$10,"",$B$10+3))</f>
      </c>
      <c r="B19" s="14">
        <f>IF(A19="","",A19)</f>
      </c>
      <c r="C19" s="11">
        <f>IF(A19="","",ROUND(IF($G$10=$B$10,($I$10-$D$10)*24,IF(A19=$B$10,(1-$D$10)*24,IF(A19=$G$10,$I$10*24,24))),2))</f>
      </c>
      <c r="D19" s="15">
        <f>IF(A19="","",IF($G$10=$B$10,IF(C19&gt;Pauschalen!$B$9,Pauschalen!$B$8,0),IF(AND($G$10-$B$10=1,N($B$11)=0),0,IF(OR(A19=$B$10,A19=$G$10),Pauschalen!$B$7,Pauschalen!$B$6))))</f>
      </c>
      <c r="E19" s="16"/>
      <c r="F19" s="16"/>
      <c r="G19" s="16"/>
      <c r="H19" s="15">
        <f>IF(A19="","",MIN(N(D19),ROUND(Pauschalen!$B$6*(IF(TRIM(E19)&lt;&gt;"",Pauschalen!$B$10,0)+IF(TRIM(F19)&lt;&gt;"",Pauschalen!$B$11,0)+IF(TRIM(G19)&lt;&gt;"",Pauschalen!$B$12,0)),2)))</f>
      </c>
      <c r="I19" s="15">
        <f>IF(A19="","",N(D19)-N(H19))</f>
      </c>
    </row>
    <row r="20" ht="17" customHeight="1" spans="1:9" x14ac:dyDescent="0.25">
      <c r="A20" s="13">
        <f>IF(OR($B$10="",$G$10="",$G$10&lt;$B$10),"",IF($B$10+4&gt;$G$10,"",$B$10+4))</f>
      </c>
      <c r="B20" s="14">
        <f>IF(A20="","",A20)</f>
      </c>
      <c r="C20" s="11">
        <f>IF(A20="","",ROUND(IF($G$10=$B$10,($I$10-$D$10)*24,IF(A20=$B$10,(1-$D$10)*24,IF(A20=$G$10,$I$10*24,24))),2))</f>
      </c>
      <c r="D20" s="15">
        <f>IF(A20="","",IF($G$10=$B$10,IF(C20&gt;Pauschalen!$B$9,Pauschalen!$B$8,0),IF(AND($G$10-$B$10=1,N($B$11)=0),0,IF(OR(A20=$B$10,A20=$G$10),Pauschalen!$B$7,Pauschalen!$B$6))))</f>
      </c>
      <c r="E20" s="16"/>
      <c r="F20" s="16"/>
      <c r="G20" s="16"/>
      <c r="H20" s="15">
        <f>IF(A20="","",MIN(N(D20),ROUND(Pauschalen!$B$6*(IF(TRIM(E20)&lt;&gt;"",Pauschalen!$B$10,0)+IF(TRIM(F20)&lt;&gt;"",Pauschalen!$B$11,0)+IF(TRIM(G20)&lt;&gt;"",Pauschalen!$B$12,0)),2)))</f>
      </c>
      <c r="I20" s="15">
        <f>IF(A20="","",N(D20)-N(H20))</f>
      </c>
    </row>
    <row r="21" ht="17" customHeight="1" spans="1:9" x14ac:dyDescent="0.25">
      <c r="A21" s="13">
        <f>IF(OR($B$10="",$G$10="",$G$10&lt;$B$10),"",IF($B$10+5&gt;$G$10,"",$B$10+5))</f>
      </c>
      <c r="B21" s="14">
        <f>IF(A21="","",A21)</f>
      </c>
      <c r="C21" s="11">
        <f>IF(A21="","",ROUND(IF($G$10=$B$10,($I$10-$D$10)*24,IF(A21=$B$10,(1-$D$10)*24,IF(A21=$G$10,$I$10*24,24))),2))</f>
      </c>
      <c r="D21" s="15">
        <f>IF(A21="","",IF($G$10=$B$10,IF(C21&gt;Pauschalen!$B$9,Pauschalen!$B$8,0),IF(AND($G$10-$B$10=1,N($B$11)=0),0,IF(OR(A21=$B$10,A21=$G$10),Pauschalen!$B$7,Pauschalen!$B$6))))</f>
      </c>
      <c r="E21" s="16"/>
      <c r="F21" s="16"/>
      <c r="G21" s="16"/>
      <c r="H21" s="15">
        <f>IF(A21="","",MIN(N(D21),ROUND(Pauschalen!$B$6*(IF(TRIM(E21)&lt;&gt;"",Pauschalen!$B$10,0)+IF(TRIM(F21)&lt;&gt;"",Pauschalen!$B$11,0)+IF(TRIM(G21)&lt;&gt;"",Pauschalen!$B$12,0)),2)))</f>
      </c>
      <c r="I21" s="15">
        <f>IF(A21="","",N(D21)-N(H21))</f>
      </c>
    </row>
    <row r="22" ht="17" customHeight="1" spans="1:9" x14ac:dyDescent="0.25">
      <c r="A22" s="13">
        <f>IF(OR($B$10="",$G$10="",$G$10&lt;$B$10),"",IF($B$10+6&gt;$G$10,"",$B$10+6))</f>
      </c>
      <c r="B22" s="14">
        <f>IF(A22="","",A22)</f>
      </c>
      <c r="C22" s="11">
        <f>IF(A22="","",ROUND(IF($G$10=$B$10,($I$10-$D$10)*24,IF(A22=$B$10,(1-$D$10)*24,IF(A22=$G$10,$I$10*24,24))),2))</f>
      </c>
      <c r="D22" s="15">
        <f>IF(A22="","",IF($G$10=$B$10,IF(C22&gt;Pauschalen!$B$9,Pauschalen!$B$8,0),IF(AND($G$10-$B$10=1,N($B$11)=0),0,IF(OR(A22=$B$10,A22=$G$10),Pauschalen!$B$7,Pauschalen!$B$6))))</f>
      </c>
      <c r="E22" s="16"/>
      <c r="F22" s="16"/>
      <c r="G22" s="16"/>
      <c r="H22" s="15">
        <f>IF(A22="","",MIN(N(D22),ROUND(Pauschalen!$B$6*(IF(TRIM(E22)&lt;&gt;"",Pauschalen!$B$10,0)+IF(TRIM(F22)&lt;&gt;"",Pauschalen!$B$11,0)+IF(TRIM(G22)&lt;&gt;"",Pauschalen!$B$12,0)),2)))</f>
      </c>
      <c r="I22" s="15">
        <f>IF(A22="","",N(D22)-N(H22))</f>
      </c>
    </row>
    <row r="23" ht="17" customHeight="1" spans="1:9" x14ac:dyDescent="0.25">
      <c r="A23" s="13">
        <f>IF(OR($B$10="",$G$10="",$G$10&lt;$B$10),"",IF($B$10+7&gt;$G$10,"",$B$10+7))</f>
      </c>
      <c r="B23" s="14">
        <f>IF(A23="","",A23)</f>
      </c>
      <c r="C23" s="11">
        <f>IF(A23="","",ROUND(IF($G$10=$B$10,($I$10-$D$10)*24,IF(A23=$B$10,(1-$D$10)*24,IF(A23=$G$10,$I$10*24,24))),2))</f>
      </c>
      <c r="D23" s="15">
        <f>IF(A23="","",IF($G$10=$B$10,IF(C23&gt;Pauschalen!$B$9,Pauschalen!$B$8,0),IF(AND($G$10-$B$10=1,N($B$11)=0),0,IF(OR(A23=$B$10,A23=$G$10),Pauschalen!$B$7,Pauschalen!$B$6))))</f>
      </c>
      <c r="E23" s="16"/>
      <c r="F23" s="16"/>
      <c r="G23" s="16"/>
      <c r="H23" s="15">
        <f>IF(A23="","",MIN(N(D23),ROUND(Pauschalen!$B$6*(IF(TRIM(E23)&lt;&gt;"",Pauschalen!$B$10,0)+IF(TRIM(F23)&lt;&gt;"",Pauschalen!$B$11,0)+IF(TRIM(G23)&lt;&gt;"",Pauschalen!$B$12,0)),2)))</f>
      </c>
      <c r="I23" s="15">
        <f>IF(A23="","",N(D23)-N(H23))</f>
      </c>
    </row>
    <row r="24" ht="17" customHeight="1" spans="1:9" x14ac:dyDescent="0.25">
      <c r="A24" s="13">
        <f>IF(OR($B$10="",$G$10="",$G$10&lt;$B$10),"",IF($B$10+8&gt;$G$10,"",$B$10+8))</f>
      </c>
      <c r="B24" s="14">
        <f>IF(A24="","",A24)</f>
      </c>
      <c r="C24" s="11">
        <f>IF(A24="","",ROUND(IF($G$10=$B$10,($I$10-$D$10)*24,IF(A24=$B$10,(1-$D$10)*24,IF(A24=$G$10,$I$10*24,24))),2))</f>
      </c>
      <c r="D24" s="15">
        <f>IF(A24="","",IF($G$10=$B$10,IF(C24&gt;Pauschalen!$B$9,Pauschalen!$B$8,0),IF(AND($G$10-$B$10=1,N($B$11)=0),0,IF(OR(A24=$B$10,A24=$G$10),Pauschalen!$B$7,Pauschalen!$B$6))))</f>
      </c>
      <c r="E24" s="16"/>
      <c r="F24" s="16"/>
      <c r="G24" s="16"/>
      <c r="H24" s="15">
        <f>IF(A24="","",MIN(N(D24),ROUND(Pauschalen!$B$6*(IF(TRIM(E24)&lt;&gt;"",Pauschalen!$B$10,0)+IF(TRIM(F24)&lt;&gt;"",Pauschalen!$B$11,0)+IF(TRIM(G24)&lt;&gt;"",Pauschalen!$B$12,0)),2)))</f>
      </c>
      <c r="I24" s="15">
        <f>IF(A24="","",N(D24)-N(H24))</f>
      </c>
    </row>
    <row r="25" ht="17" customHeight="1" spans="1:9" x14ac:dyDescent="0.25">
      <c r="A25" s="13">
        <f>IF(OR($B$10="",$G$10="",$G$10&lt;$B$10),"",IF($B$10+9&gt;$G$10,"",$B$10+9))</f>
      </c>
      <c r="B25" s="14">
        <f>IF(A25="","",A25)</f>
      </c>
      <c r="C25" s="11">
        <f>IF(A25="","",ROUND(IF($G$10=$B$10,($I$10-$D$10)*24,IF(A25=$B$10,(1-$D$10)*24,IF(A25=$G$10,$I$10*24,24))),2))</f>
      </c>
      <c r="D25" s="15">
        <f>IF(A25="","",IF($G$10=$B$10,IF(C25&gt;Pauschalen!$B$9,Pauschalen!$B$8,0),IF(AND($G$10-$B$10=1,N($B$11)=0),0,IF(OR(A25=$B$10,A25=$G$10),Pauschalen!$B$7,Pauschalen!$B$6))))</f>
      </c>
      <c r="E25" s="16"/>
      <c r="F25" s="16"/>
      <c r="G25" s="16"/>
      <c r="H25" s="15">
        <f>IF(A25="","",MIN(N(D25),ROUND(Pauschalen!$B$6*(IF(TRIM(E25)&lt;&gt;"",Pauschalen!$B$10,0)+IF(TRIM(F25)&lt;&gt;"",Pauschalen!$B$11,0)+IF(TRIM(G25)&lt;&gt;"",Pauschalen!$B$12,0)),2)))</f>
      </c>
      <c r="I25" s="15">
        <f>IF(A25="","",N(D25)-N(H25))</f>
      </c>
    </row>
    <row r="26" ht="18" customHeight="1" spans="1:9" x14ac:dyDescent="0.25">
      <c r="A26" s="17" t="s">
        <v>29</v>
      </c>
      <c r="B26" s="17"/>
      <c r="C26" s="17"/>
      <c r="D26" s="17"/>
      <c r="E26" s="17"/>
      <c r="F26" s="17"/>
      <c r="G26" s="17"/>
      <c r="H26" s="17"/>
      <c r="I26" s="18">
        <f>SUM(I16:I25)</f>
      </c>
    </row>
    <row r="28" ht="22" customHeight="1" spans="1:9" x14ac:dyDescent="0.25">
      <c r="A28" s="5" t="s">
        <v>30</v>
      </c>
      <c r="B28" s="5"/>
      <c r="C28" s="5"/>
      <c r="D28" s="5"/>
      <c r="E28" s="5"/>
      <c r="F28" s="5"/>
      <c r="G28" s="5"/>
      <c r="H28" s="5"/>
      <c r="I28" s="5"/>
    </row>
    <row r="29" ht="30" customHeight="1" spans="1:9" x14ac:dyDescent="0.25">
      <c r="A29" s="12" t="s">
        <v>20</v>
      </c>
      <c r="B29" s="12" t="s">
        <v>31</v>
      </c>
      <c r="C29" s="12"/>
      <c r="D29" s="12"/>
      <c r="E29" s="12" t="s">
        <v>32</v>
      </c>
      <c r="F29" s="12"/>
      <c r="G29" s="12" t="s">
        <v>33</v>
      </c>
      <c r="H29" s="12" t="s">
        <v>34</v>
      </c>
      <c r="I29" s="12" t="s">
        <v>28</v>
      </c>
    </row>
    <row r="30" ht="17" customHeight="1" spans="1:9" x14ac:dyDescent="0.25">
      <c r="A30" s="8"/>
      <c r="B30" s="7"/>
      <c r="C30" s="7"/>
      <c r="D30" s="7"/>
      <c r="E30" s="7"/>
      <c r="F30" s="7"/>
      <c r="G30" s="19"/>
      <c r="H30" s="20">
        <f>IF(E30="","",IF(E30="Pkw privat",Pauschalen!$B$13,IF(E30="Motorrad privat",Pauschalen!$B$14,0)))</f>
      </c>
      <c r="I30" s="15">
        <f>IF(OR(N(G30)=0,H30=""),"",ROUND(G30*H30,2))</f>
      </c>
    </row>
    <row r="31" ht="17" customHeight="1" spans="1:9" x14ac:dyDescent="0.25">
      <c r="A31" s="8"/>
      <c r="B31" s="7"/>
      <c r="C31" s="7"/>
      <c r="D31" s="7"/>
      <c r="E31" s="7"/>
      <c r="F31" s="7"/>
      <c r="G31" s="19"/>
      <c r="H31" s="20">
        <f>IF(E31="","",IF(E31="Pkw privat",Pauschalen!$B$13,IF(E31="Motorrad privat",Pauschalen!$B$14,0)))</f>
      </c>
      <c r="I31" s="15">
        <f>IF(OR(N(G31)=0,H31=""),"",ROUND(G31*H31,2))</f>
      </c>
    </row>
    <row r="32" ht="17" customHeight="1" spans="1:9" x14ac:dyDescent="0.25">
      <c r="A32" s="8"/>
      <c r="B32" s="7"/>
      <c r="C32" s="7"/>
      <c r="D32" s="7"/>
      <c r="E32" s="7"/>
      <c r="F32" s="7"/>
      <c r="G32" s="19"/>
      <c r="H32" s="20">
        <f>IF(E32="","",IF(E32="Pkw privat",Pauschalen!$B$13,IF(E32="Motorrad privat",Pauschalen!$B$14,0)))</f>
      </c>
      <c r="I32" s="15">
        <f>IF(OR(N(G32)=0,H32=""),"",ROUND(G32*H32,2))</f>
      </c>
    </row>
    <row r="33" ht="17" customHeight="1" spans="1:9" x14ac:dyDescent="0.25">
      <c r="A33" s="8"/>
      <c r="B33" s="7"/>
      <c r="C33" s="7"/>
      <c r="D33" s="7"/>
      <c r="E33" s="7"/>
      <c r="F33" s="7"/>
      <c r="G33" s="19"/>
      <c r="H33" s="20">
        <f>IF(E33="","",IF(E33="Pkw privat",Pauschalen!$B$13,IF(E33="Motorrad privat",Pauschalen!$B$14,0)))</f>
      </c>
      <c r="I33" s="15">
        <f>IF(OR(N(G33)=0,H33=""),"",ROUND(G33*H33,2))</f>
      </c>
    </row>
    <row r="34" ht="17" customHeight="1" spans="1:9" x14ac:dyDescent="0.25">
      <c r="A34" s="8"/>
      <c r="B34" s="7"/>
      <c r="C34" s="7"/>
      <c r="D34" s="7"/>
      <c r="E34" s="7"/>
      <c r="F34" s="7"/>
      <c r="G34" s="19"/>
      <c r="H34" s="20">
        <f>IF(E34="","",IF(E34="Pkw privat",Pauschalen!$B$13,IF(E34="Motorrad privat",Pauschalen!$B$14,0)))</f>
      </c>
      <c r="I34" s="15">
        <f>IF(OR(N(G34)=0,H34=""),"",ROUND(G34*H34,2))</f>
      </c>
    </row>
    <row r="35" ht="17" customHeight="1" spans="1:9" x14ac:dyDescent="0.25">
      <c r="A35" s="8"/>
      <c r="B35" s="7"/>
      <c r="C35" s="7"/>
      <c r="D35" s="7"/>
      <c r="E35" s="7"/>
      <c r="F35" s="7"/>
      <c r="G35" s="19"/>
      <c r="H35" s="20">
        <f>IF(E35="","",IF(E35="Pkw privat",Pauschalen!$B$13,IF(E35="Motorrad privat",Pauschalen!$B$14,0)))</f>
      </c>
      <c r="I35" s="15">
        <f>IF(OR(N(G35)=0,H35=""),"",ROUND(G35*H35,2))</f>
      </c>
    </row>
    <row r="36" ht="18" customHeight="1" spans="1:9" x14ac:dyDescent="0.25">
      <c r="A36" s="17" t="s">
        <v>35</v>
      </c>
      <c r="B36" s="17"/>
      <c r="C36" s="17"/>
      <c r="D36" s="17"/>
      <c r="E36" s="17"/>
      <c r="F36" s="17"/>
      <c r="G36" s="17"/>
      <c r="H36" s="17"/>
      <c r="I36" s="18">
        <f>SUM(I30:I35)</f>
      </c>
    </row>
    <row r="39" ht="22" customHeight="1" spans="1:9" x14ac:dyDescent="0.25">
      <c r="A39" s="5" t="s">
        <v>36</v>
      </c>
      <c r="B39" s="5"/>
      <c r="C39" s="5"/>
      <c r="D39" s="5"/>
      <c r="E39" s="5"/>
      <c r="F39" s="5"/>
      <c r="G39" s="5"/>
      <c r="H39" s="5"/>
      <c r="I39" s="5"/>
    </row>
    <row r="40" ht="30" customHeight="1" spans="1:9" x14ac:dyDescent="0.25">
      <c r="A40" s="12" t="s">
        <v>20</v>
      </c>
      <c r="B40" s="12" t="s">
        <v>37</v>
      </c>
      <c r="C40" s="12"/>
      <c r="D40" s="12"/>
      <c r="E40" s="12" t="s">
        <v>38</v>
      </c>
      <c r="F40" s="12"/>
      <c r="G40" s="12" t="s">
        <v>39</v>
      </c>
      <c r="H40" s="12" t="s">
        <v>40</v>
      </c>
      <c r="I40" s="12" t="s">
        <v>41</v>
      </c>
    </row>
    <row r="41" ht="17" customHeight="1" spans="1:9" x14ac:dyDescent="0.25">
      <c r="A41" s="8"/>
      <c r="B41" s="7"/>
      <c r="C41" s="7"/>
      <c r="D41" s="7"/>
      <c r="E41" s="7"/>
      <c r="F41" s="7"/>
      <c r="G41" s="21"/>
      <c r="H41" s="15">
        <f>IF(OR(N(I41)=0,G41=""),"",ROUND(I41-I41/(1+G41/100),2))</f>
      </c>
      <c r="I41" s="22"/>
    </row>
    <row r="42" ht="17" customHeight="1" spans="1:9" x14ac:dyDescent="0.25">
      <c r="A42" s="8"/>
      <c r="B42" s="7"/>
      <c r="C42" s="7"/>
      <c r="D42" s="7"/>
      <c r="E42" s="7"/>
      <c r="F42" s="7"/>
      <c r="G42" s="21"/>
      <c r="H42" s="15">
        <f>IF(OR(N(I42)=0,G42=""),"",ROUND(I42-I42/(1+G42/100),2))</f>
      </c>
      <c r="I42" s="22"/>
    </row>
    <row r="43" ht="17" customHeight="1" spans="1:9" x14ac:dyDescent="0.25">
      <c r="A43" s="8"/>
      <c r="B43" s="7"/>
      <c r="C43" s="7"/>
      <c r="D43" s="7"/>
      <c r="E43" s="7"/>
      <c r="F43" s="7"/>
      <c r="G43" s="21"/>
      <c r="H43" s="15">
        <f>IF(OR(N(I43)=0,G43=""),"",ROUND(I43-I43/(1+G43/100),2))</f>
      </c>
      <c r="I43" s="22"/>
    </row>
    <row r="44" ht="17" customHeight="1" spans="1:9" x14ac:dyDescent="0.25">
      <c r="A44" s="8"/>
      <c r="B44" s="7"/>
      <c r="C44" s="7"/>
      <c r="D44" s="7"/>
      <c r="E44" s="7"/>
      <c r="F44" s="7"/>
      <c r="G44" s="21"/>
      <c r="H44" s="15">
        <f>IF(OR(N(I44)=0,G44=""),"",ROUND(I44-I44/(1+G44/100),2))</f>
      </c>
      <c r="I44" s="22"/>
    </row>
    <row r="45" ht="17" customHeight="1" spans="1:9" x14ac:dyDescent="0.25">
      <c r="A45" s="8"/>
      <c r="B45" s="7"/>
      <c r="C45" s="7"/>
      <c r="D45" s="7"/>
      <c r="E45" s="7"/>
      <c r="F45" s="7"/>
      <c r="G45" s="21"/>
      <c r="H45" s="15">
        <f>IF(OR(N(I45)=0,G45=""),"",ROUND(I45-I45/(1+G45/100),2))</f>
      </c>
      <c r="I45" s="22"/>
    </row>
    <row r="46" ht="17" customHeight="1" spans="1:9" x14ac:dyDescent="0.25">
      <c r="A46" s="8"/>
      <c r="B46" s="7"/>
      <c r="C46" s="7"/>
      <c r="D46" s="7"/>
      <c r="E46" s="7"/>
      <c r="F46" s="7"/>
      <c r="G46" s="21"/>
      <c r="H46" s="15">
        <f>IF(OR(N(I46)=0,G46=""),"",ROUND(I46-I46/(1+G46/100),2))</f>
      </c>
      <c r="I46" s="22"/>
    </row>
    <row r="47" ht="17" customHeight="1" spans="1:9" x14ac:dyDescent="0.25">
      <c r="A47" s="8"/>
      <c r="B47" s="7"/>
      <c r="C47" s="7"/>
      <c r="D47" s="7"/>
      <c r="E47" s="7"/>
      <c r="F47" s="7"/>
      <c r="G47" s="21"/>
      <c r="H47" s="15">
        <f>IF(OR(N(I47)=0,G47=""),"",ROUND(I47-I47/(1+G47/100),2))</f>
      </c>
      <c r="I47" s="22"/>
    </row>
    <row r="48" ht="17" customHeight="1" spans="1:9" x14ac:dyDescent="0.25">
      <c r="A48" s="8"/>
      <c r="B48" s="7"/>
      <c r="C48" s="7"/>
      <c r="D48" s="7"/>
      <c r="E48" s="7"/>
      <c r="F48" s="7"/>
      <c r="G48" s="21"/>
      <c r="H48" s="15">
        <f>IF(OR(N(I48)=0,G48=""),"",ROUND(I48-I48/(1+G48/100),2))</f>
      </c>
      <c r="I48" s="22"/>
    </row>
    <row r="49" ht="17" customHeight="1" spans="1:9" x14ac:dyDescent="0.25">
      <c r="A49" s="8"/>
      <c r="B49" s="7"/>
      <c r="C49" s="7"/>
      <c r="D49" s="7"/>
      <c r="E49" s="7"/>
      <c r="F49" s="7"/>
      <c r="G49" s="21"/>
      <c r="H49" s="15">
        <f>IF(OR(N(I49)=0,G49=""),"",ROUND(I49-I49/(1+G49/100),2))</f>
      </c>
      <c r="I49" s="22"/>
    </row>
    <row r="50" ht="17" customHeight="1" spans="1:9" x14ac:dyDescent="0.25">
      <c r="A50" s="8"/>
      <c r="B50" s="7"/>
      <c r="C50" s="7"/>
      <c r="D50" s="7"/>
      <c r="E50" s="7"/>
      <c r="F50" s="7"/>
      <c r="G50" s="21"/>
      <c r="H50" s="15">
        <f>IF(OR(N(I50)=0,G50=""),"",ROUND(I50-I50/(1+G50/100),2))</f>
      </c>
      <c r="I50" s="22"/>
    </row>
    <row r="51" ht="17" customHeight="1" spans="1:9" x14ac:dyDescent="0.25">
      <c r="A51" s="8"/>
      <c r="B51" s="7"/>
      <c r="C51" s="7"/>
      <c r="D51" s="7"/>
      <c r="E51" s="7"/>
      <c r="F51" s="7"/>
      <c r="G51" s="21"/>
      <c r="H51" s="15">
        <f>IF(OR(N(I51)=0,G51=""),"",ROUND(I51-I51/(1+G51/100),2))</f>
      </c>
      <c r="I51" s="22"/>
    </row>
    <row r="52" ht="17" customHeight="1" spans="1:9" x14ac:dyDescent="0.25">
      <c r="A52" s="8"/>
      <c r="B52" s="7"/>
      <c r="C52" s="7"/>
      <c r="D52" s="7"/>
      <c r="E52" s="7"/>
      <c r="F52" s="7"/>
      <c r="G52" s="21"/>
      <c r="H52" s="15">
        <f>IF(OR(N(I52)=0,G52=""),"",ROUND(I52-I52/(1+G52/100),2))</f>
      </c>
      <c r="I52" s="22"/>
    </row>
    <row r="53" ht="18" customHeight="1" spans="1:9" x14ac:dyDescent="0.25">
      <c r="A53" s="17" t="s">
        <v>42</v>
      </c>
      <c r="B53" s="17"/>
      <c r="C53" s="17"/>
      <c r="D53" s="17"/>
      <c r="E53" s="17"/>
      <c r="F53" s="17"/>
      <c r="G53" s="17"/>
      <c r="H53" s="18">
        <f>SUM(H41:H52)</f>
      </c>
      <c r="I53" s="18">
        <f>SUM(I41:I52)</f>
      </c>
    </row>
    <row r="55" ht="22" customHeight="1" spans="1:9" x14ac:dyDescent="0.25">
      <c r="A55" s="5" t="s">
        <v>43</v>
      </c>
      <c r="B55" s="5"/>
      <c r="C55" s="5"/>
      <c r="D55" s="5"/>
      <c r="E55" s="5"/>
      <c r="F55" s="5"/>
      <c r="G55" s="5"/>
      <c r="H55" s="5"/>
      <c r="I55" s="5"/>
    </row>
    <row r="56" ht="18" customHeight="1" spans="1:9" x14ac:dyDescent="0.25">
      <c r="A56" s="23" t="s">
        <v>44</v>
      </c>
      <c r="B56" s="23"/>
      <c r="C56" s="23"/>
      <c r="D56" s="23"/>
      <c r="E56" s="23"/>
      <c r="F56" s="23"/>
      <c r="G56" s="23"/>
      <c r="H56" s="23"/>
      <c r="I56" s="15">
        <f>I36</f>
      </c>
    </row>
    <row r="57" ht="18" customHeight="1" spans="1:9" x14ac:dyDescent="0.25">
      <c r="A57" s="23" t="s">
        <v>45</v>
      </c>
      <c r="B57" s="23"/>
      <c r="C57" s="23"/>
      <c r="D57" s="23"/>
      <c r="E57" s="23"/>
      <c r="F57" s="23"/>
      <c r="G57" s="23"/>
      <c r="H57" s="23"/>
      <c r="I57" s="15">
        <f>SUMIF(E41:E52,"Fahrtkosten",I41:I52)</f>
      </c>
    </row>
    <row r="58" ht="18" customHeight="1" spans="1:9" x14ac:dyDescent="0.25">
      <c r="A58" s="23" t="s">
        <v>46</v>
      </c>
      <c r="B58" s="23"/>
      <c r="C58" s="23"/>
      <c r="D58" s="23"/>
      <c r="E58" s="23"/>
      <c r="F58" s="23"/>
      <c r="G58" s="23"/>
      <c r="H58" s="23"/>
      <c r="I58" s="15">
        <f>SUMIF(E41:E52,"Übernachtung",I41:I52)</f>
      </c>
    </row>
    <row r="59" ht="18" customHeight="1" spans="1:9" x14ac:dyDescent="0.25">
      <c r="A59" s="23" t="s">
        <v>47</v>
      </c>
      <c r="B59" s="23"/>
      <c r="C59" s="23"/>
      <c r="D59" s="23"/>
      <c r="E59" s="23"/>
      <c r="F59" s="23"/>
      <c r="G59" s="23"/>
      <c r="H59" s="23"/>
      <c r="I59" s="15">
        <f>N(G11)*Pauschalen!$B$15</f>
      </c>
    </row>
    <row r="60" ht="18" customHeight="1" spans="1:9" x14ac:dyDescent="0.25">
      <c r="A60" s="23" t="s">
        <v>48</v>
      </c>
      <c r="B60" s="23"/>
      <c r="C60" s="23"/>
      <c r="D60" s="23"/>
      <c r="E60" s="23"/>
      <c r="F60" s="23"/>
      <c r="G60" s="23"/>
      <c r="H60" s="23"/>
      <c r="I60" s="15">
        <f>I26</f>
      </c>
    </row>
    <row r="61" ht="18" customHeight="1" spans="1:9" x14ac:dyDescent="0.25">
      <c r="A61" s="23" t="s">
        <v>49</v>
      </c>
      <c r="B61" s="23"/>
      <c r="C61" s="23"/>
      <c r="D61" s="23"/>
      <c r="E61" s="23"/>
      <c r="F61" s="23"/>
      <c r="G61" s="23"/>
      <c r="H61" s="23"/>
      <c r="I61" s="15">
        <f>I53-I57-I58</f>
      </c>
    </row>
    <row r="62" ht="18" customHeight="1" spans="1:9" x14ac:dyDescent="0.25">
      <c r="A62" s="17" t="s">
        <v>50</v>
      </c>
      <c r="B62" s="17"/>
      <c r="C62" s="17"/>
      <c r="D62" s="17"/>
      <c r="E62" s="17"/>
      <c r="F62" s="17"/>
      <c r="G62" s="17"/>
      <c r="H62" s="17"/>
      <c r="I62" s="18">
        <f>SUM(I56:I61)</f>
      </c>
    </row>
    <row r="63" ht="18" customHeight="1" spans="1:9" x14ac:dyDescent="0.25">
      <c r="A63" s="23" t="s">
        <v>51</v>
      </c>
      <c r="B63" s="23"/>
      <c r="C63" s="23"/>
      <c r="D63" s="23"/>
      <c r="E63" s="23"/>
      <c r="F63" s="23"/>
      <c r="G63" s="23"/>
      <c r="H63" s="23"/>
      <c r="I63" s="22"/>
    </row>
    <row r="64" ht="18" customHeight="1" spans="1:9" x14ac:dyDescent="0.25">
      <c r="A64" s="17" t="s">
        <v>52</v>
      </c>
      <c r="B64" s="17"/>
      <c r="C64" s="17"/>
      <c r="D64" s="17"/>
      <c r="E64" s="17"/>
      <c r="F64" s="17"/>
      <c r="G64" s="17"/>
      <c r="H64" s="17"/>
      <c r="I64" s="18">
        <f>I62-N(I63)</f>
      </c>
    </row>
    <row r="65" ht="18" customHeight="1" spans="1:9" x14ac:dyDescent="0.25">
      <c r="A65" s="23" t="s">
        <v>53</v>
      </c>
      <c r="B65" s="23"/>
      <c r="C65" s="23"/>
      <c r="D65" s="23"/>
      <c r="E65" s="23"/>
      <c r="F65" s="23"/>
      <c r="G65" s="23"/>
      <c r="H65" s="23"/>
      <c r="I65" s="15">
        <f>H53</f>
      </c>
    </row>
    <row r="66" ht="18" customHeight="1" spans="1:9" x14ac:dyDescent="0.25">
      <c r="A66" s="23" t="s">
        <v>54</v>
      </c>
      <c r="B66" s="23"/>
      <c r="C66" s="23"/>
      <c r="D66" s="23"/>
      <c r="E66" s="23"/>
      <c r="F66" s="23"/>
      <c r="G66" s="23"/>
      <c r="H66" s="23"/>
      <c r="I66" s="15">
        <f>IF(B12="ja",I62-H53,0)</f>
      </c>
    </row>
    <row r="69" ht="28" customHeight="1" x14ac:dyDescent="0.25"/>
    <row r="70" spans="1:9" x14ac:dyDescent="0.25">
      <c r="A70" s="24" t="s">
        <v>55</v>
      </c>
      <c r="B70" s="25"/>
      <c r="C70" s="25"/>
      <c r="E70" s="24" t="s">
        <v>56</v>
      </c>
      <c r="F70" s="25"/>
      <c r="H70" s="24" t="s">
        <v>57</v>
      </c>
      <c r="I70" s="25"/>
    </row>
  </sheetData>
  <mergeCells count="82">
    <mergeCell ref="A1:I1"/>
    <mergeCell ref="A2:I2"/>
    <mergeCell ref="A3:B3"/>
    <mergeCell ref="C3:D3"/>
    <mergeCell ref="A5:I5"/>
    <mergeCell ref="B6:D6"/>
    <mergeCell ref="E6:F6"/>
    <mergeCell ref="G6:I6"/>
    <mergeCell ref="B7:D7"/>
    <mergeCell ref="E7:F7"/>
    <mergeCell ref="G7:I7"/>
    <mergeCell ref="B8:I8"/>
    <mergeCell ref="B9:D9"/>
    <mergeCell ref="E9:F9"/>
    <mergeCell ref="G9:I9"/>
    <mergeCell ref="B10:C10"/>
    <mergeCell ref="E10:F10"/>
    <mergeCell ref="G10:H10"/>
    <mergeCell ref="B11:C11"/>
    <mergeCell ref="E11:F11"/>
    <mergeCell ref="G11:H11"/>
    <mergeCell ref="B12:C12"/>
    <mergeCell ref="E12:F12"/>
    <mergeCell ref="G12:H12"/>
    <mergeCell ref="A14:I14"/>
    <mergeCell ref="A26:H26"/>
    <mergeCell ref="A28:I28"/>
    <mergeCell ref="B29:D29"/>
    <mergeCell ref="E29:F29"/>
    <mergeCell ref="B30:D30"/>
    <mergeCell ref="E30:F30"/>
    <mergeCell ref="B31:D31"/>
    <mergeCell ref="E31:F31"/>
    <mergeCell ref="B32:D32"/>
    <mergeCell ref="E32:F32"/>
    <mergeCell ref="B33:D33"/>
    <mergeCell ref="E33:F33"/>
    <mergeCell ref="B34:D34"/>
    <mergeCell ref="E34:F34"/>
    <mergeCell ref="B35:D35"/>
    <mergeCell ref="E35:F35"/>
    <mergeCell ref="A36:H36"/>
    <mergeCell ref="A39:I39"/>
    <mergeCell ref="B40:D40"/>
    <mergeCell ref="E40:F40"/>
    <mergeCell ref="B41:D41"/>
    <mergeCell ref="E41:F41"/>
    <mergeCell ref="B42:D42"/>
    <mergeCell ref="E42:F42"/>
    <mergeCell ref="B43:D43"/>
    <mergeCell ref="E43:F43"/>
    <mergeCell ref="B44:D44"/>
    <mergeCell ref="E44:F44"/>
    <mergeCell ref="B45:D45"/>
    <mergeCell ref="E45:F45"/>
    <mergeCell ref="B46:D46"/>
    <mergeCell ref="E46:F46"/>
    <mergeCell ref="B47:D47"/>
    <mergeCell ref="E47:F47"/>
    <mergeCell ref="B48:D48"/>
    <mergeCell ref="E48:F48"/>
    <mergeCell ref="B49:D49"/>
    <mergeCell ref="E49:F49"/>
    <mergeCell ref="B50:D50"/>
    <mergeCell ref="E50:F50"/>
    <mergeCell ref="B51:D51"/>
    <mergeCell ref="E51:F51"/>
    <mergeCell ref="B52:D52"/>
    <mergeCell ref="E52:F52"/>
    <mergeCell ref="A53:G53"/>
    <mergeCell ref="A55:I55"/>
    <mergeCell ref="A56:H56"/>
    <mergeCell ref="A57:H57"/>
    <mergeCell ref="A58:H58"/>
    <mergeCell ref="A59:H59"/>
    <mergeCell ref="A60:H60"/>
    <mergeCell ref="A61:H61"/>
    <mergeCell ref="A62:H62"/>
    <mergeCell ref="A63:H63"/>
    <mergeCell ref="A64:H64"/>
    <mergeCell ref="A65:H65"/>
    <mergeCell ref="A66:H66"/>
  </mergeCells>
  <conditionalFormatting sqref="A16:I25">
    <cfRule type="expression" dxfId="0" priority="1">
      <formula>$A16=""</formula>
    </cfRule>
  </conditionalFormatting>
  <dataValidations count="5">
    <dataValidation type="list" allowBlank="1" showInputMessage="1" prompt="Sollen die Kosten dem Kunden berechnet werden?" sqref="B12">
      <formula1>"ja,nein"</formula1>
    </dataValidation>
    <dataValidation type="list" allowBlank="1" showInputMessage="1" prompt="x, wenn die Firma diese Mahlzeit bezahlt oder gestellt hat" sqref="E16:G25">
      <formula1>"x"</formula1>
    </dataValidation>
    <dataValidation type="list" allowBlank="1" showInputMessage="1" prompt="Motorrad gilt auch für Roller und Moped. Dienstwagen: kein Kilometergeld." sqref="E30:E35">
      <formula1>"Pkw privat,Motorrad privat,Dienstwagen"</formula1>
    </dataValidation>
    <dataValidation type="list" allowBlank="1" showInputMessage="1" prompt="Ohne Kategorie zählt der Beleg als Nebenkosten" sqref="E41:E52">
      <formula1>"Fahrtkosten,Übernachtung,Nebenkosten"</formula1>
    </dataValidation>
    <dataValidation type="list" allowBlank="1" showInputMessage="1" prompt="Umsatzsteuersatz laut Beleg in Prozent" sqref="G41:G52">
      <formula1>"19,7,0"</formula1>
    </dataValidation>
  </dataValidation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rowBreaks count="1" manualBreakCount="1">
    <brk id="38" max="16838"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A1:I70"/>
  <sheetViews>
    <sheetView workbookViewId="0" showGridLines="0"/>
  </sheetViews>
  <sheetFormatPr defaultRowHeight="18" outlineLevelRow="0" outlineLevelCol="0" x14ac:dyDescent="55" customHeight="1"/>
  <cols>
    <col min="1" max="1" width="16" customWidth="1"/>
    <col min="2" max="2" width="6" customWidth="1"/>
    <col min="3" max="7" width="10" customWidth="1"/>
    <col min="8" max="8" width="10.5" customWidth="1"/>
    <col min="9" max="9" width="12.5" customWidth="1"/>
  </cols>
  <sheetData>
    <row r="1" ht="30" customHeight="1" spans="1:9" x14ac:dyDescent="0.25">
      <c r="A1" s="1" t="s">
        <v>58</v>
      </c>
      <c r="B1" s="1"/>
      <c r="C1" s="1"/>
      <c r="D1" s="1"/>
      <c r="E1" s="1"/>
      <c r="F1" s="1"/>
      <c r="G1" s="1"/>
      <c r="H1" s="1"/>
      <c r="I1" s="1"/>
    </row>
    <row r="2" ht="30" customHeight="1" spans="1:9" x14ac:dyDescent="0.25">
      <c r="A2" s="2" t="s">
        <v>1</v>
      </c>
      <c r="B2" s="2"/>
      <c r="C2" s="2"/>
      <c r="D2" s="2"/>
      <c r="E2" s="2"/>
      <c r="F2" s="2"/>
      <c r="G2" s="2"/>
      <c r="H2" s="2"/>
      <c r="I2" s="2"/>
    </row>
    <row r="3" ht="16" customHeight="1" spans="1:4" x14ac:dyDescent="0.25">
      <c r="A3" s="3" t="s">
        <v>2</v>
      </c>
      <c r="B3" s="3"/>
      <c r="C3" s="4" t="s">
        <v>3</v>
      </c>
      <c r="D3" s="4"/>
    </row>
    <row r="5" ht="22" customHeight="1" spans="1:9" x14ac:dyDescent="0.25">
      <c r="A5" s="5" t="s">
        <v>4</v>
      </c>
      <c r="B5" s="5"/>
      <c r="C5" s="5"/>
      <c r="D5" s="5"/>
      <c r="E5" s="5"/>
      <c r="F5" s="5"/>
      <c r="G5" s="5"/>
      <c r="H5" s="5"/>
      <c r="I5" s="5"/>
    </row>
    <row r="6" ht="20" customHeight="1" spans="1:9" x14ac:dyDescent="0.25">
      <c r="A6" s="6" t="s">
        <v>5</v>
      </c>
      <c r="B6" s="7" t="s">
        <v>59</v>
      </c>
      <c r="C6" s="7"/>
      <c r="D6" s="7"/>
      <c r="E6" s="6" t="s">
        <v>6</v>
      </c>
      <c r="F6" s="6"/>
      <c r="G6" s="7" t="s">
        <v>60</v>
      </c>
      <c r="H6" s="7"/>
      <c r="I6" s="7"/>
    </row>
    <row r="7" ht="20" customHeight="1" spans="1:9" x14ac:dyDescent="0.25">
      <c r="A7" s="6" t="s">
        <v>7</v>
      </c>
      <c r="B7" s="7" t="s">
        <v>61</v>
      </c>
      <c r="C7" s="7"/>
      <c r="D7" s="7"/>
      <c r="E7" s="6" t="s">
        <v>8</v>
      </c>
      <c r="F7" s="6"/>
      <c r="G7" s="7" t="s">
        <v>62</v>
      </c>
      <c r="H7" s="7"/>
      <c r="I7" s="7"/>
    </row>
    <row r="8" ht="20" customHeight="1" spans="1:9" x14ac:dyDescent="0.25">
      <c r="A8" s="6" t="s">
        <v>9</v>
      </c>
      <c r="B8" s="7" t="s">
        <v>63</v>
      </c>
      <c r="C8" s="7"/>
      <c r="D8" s="7"/>
      <c r="E8" s="7"/>
      <c r="F8" s="7"/>
      <c r="G8" s="7"/>
      <c r="H8" s="7"/>
      <c r="I8" s="7"/>
    </row>
    <row r="9" ht="20" customHeight="1" spans="1:9" x14ac:dyDescent="0.25">
      <c r="A9" s="6" t="s">
        <v>10</v>
      </c>
      <c r="B9" s="7" t="s">
        <v>64</v>
      </c>
      <c r="C9" s="7"/>
      <c r="D9" s="7"/>
      <c r="E9" s="6" t="s">
        <v>11</v>
      </c>
      <c r="F9" s="6"/>
      <c r="G9" s="7" t="s">
        <v>65</v>
      </c>
      <c r="H9" s="7"/>
      <c r="I9" s="7"/>
    </row>
    <row r="10" ht="20" customHeight="1" spans="1:9" x14ac:dyDescent="0.25">
      <c r="A10" s="6" t="s">
        <v>12</v>
      </c>
      <c r="B10" s="8">
        <v>46336</v>
      </c>
      <c r="C10" s="8"/>
      <c r="D10" s="9">
        <v>0.28125</v>
      </c>
      <c r="E10" s="6" t="s">
        <v>14</v>
      </c>
      <c r="F10" s="6"/>
      <c r="G10" s="8">
        <v>46337</v>
      </c>
      <c r="H10" s="8"/>
      <c r="I10" s="9">
        <v>0.8020833333333334</v>
      </c>
    </row>
    <row r="11" ht="20" customHeight="1" spans="1:8" x14ac:dyDescent="0.25">
      <c r="A11" s="6" t="s">
        <v>15</v>
      </c>
      <c r="B11" s="10">
        <v>1</v>
      </c>
      <c r="C11" s="10"/>
      <c r="E11" s="6" t="s">
        <v>16</v>
      </c>
      <c r="F11" s="6"/>
      <c r="G11" s="10">
        <v>0</v>
      </c>
      <c r="H11" s="10"/>
    </row>
    <row r="12" ht="20" customHeight="1" spans="1:8" x14ac:dyDescent="0.25">
      <c r="A12" s="6" t="s">
        <v>17</v>
      </c>
      <c r="B12" s="7" t="s">
        <v>66</v>
      </c>
      <c r="C12" s="7"/>
      <c r="E12" s="6" t="s">
        <v>18</v>
      </c>
      <c r="F12" s="6"/>
      <c r="G12" s="11">
        <f>IF(OR(B10="",G10=""),"",ROUND(((G10+I10)-(B10+D10))*24,2))</f>
      </c>
      <c r="H12" s="11"/>
    </row>
    <row r="14" ht="22" customHeight="1" spans="1:9" x14ac:dyDescent="0.25">
      <c r="A14" s="5" t="s">
        <v>19</v>
      </c>
      <c r="B14" s="5"/>
      <c r="C14" s="5"/>
      <c r="D14" s="5"/>
      <c r="E14" s="5"/>
      <c r="F14" s="5"/>
      <c r="G14" s="5"/>
      <c r="H14" s="5"/>
      <c r="I14" s="5"/>
    </row>
    <row r="15" ht="30" customHeight="1" spans="1:9" x14ac:dyDescent="0.25">
      <c r="A15" s="12" t="s">
        <v>20</v>
      </c>
      <c r="B15" s="12" t="s">
        <v>21</v>
      </c>
      <c r="C15" s="12" t="s">
        <v>22</v>
      </c>
      <c r="D15" s="12" t="s">
        <v>23</v>
      </c>
      <c r="E15" s="12" t="s">
        <v>24</v>
      </c>
      <c r="F15" s="12" t="s">
        <v>25</v>
      </c>
      <c r="G15" s="12" t="s">
        <v>26</v>
      </c>
      <c r="H15" s="12" t="s">
        <v>27</v>
      </c>
      <c r="I15" s="12" t="s">
        <v>28</v>
      </c>
    </row>
    <row r="16" ht="17" customHeight="1" spans="1:9" x14ac:dyDescent="0.25">
      <c r="A16" s="13">
        <f>IF(OR($B$10="",$G$10="",$G$10&lt;$B$10),"",IF($B$10+0&gt;$G$10,"",$B$10+0))</f>
      </c>
      <c r="B16" s="14">
        <f>IF(A16="","",A16)</f>
      </c>
      <c r="C16" s="11">
        <f>IF(A16="","",ROUND(IF($G$10=$B$10,($I$10-$D$10)*24,IF(A16=$B$10,(1-$D$10)*24,IF(A16=$G$10,$I$10*24,24))),2))</f>
      </c>
      <c r="D16" s="15">
        <f>IF(A16="","",IF($G$10=$B$10,IF(C16&gt;Pauschalen!$B$9,Pauschalen!$B$8,0),IF(AND($G$10-$B$10=1,N($B$11)=0),IF(AND($C$16+$C$17&gt;Pauschalen!$B$9,$C$16&gt;=$C$17),Pauschalen!$B$8,0),IF(OR(A16=$B$10,A16=$G$10),Pauschalen!$B$7,Pauschalen!$B$6))))</f>
      </c>
      <c r="E16" s="16"/>
      <c r="F16" s="16"/>
      <c r="G16" s="16"/>
      <c r="H16" s="15">
        <f>IF(A16="","",MIN(N(D16),ROUND(Pauschalen!$B$6*(IF(TRIM(E16)&lt;&gt;"",Pauschalen!$B$10,0)+IF(TRIM(F16)&lt;&gt;"",Pauschalen!$B$11,0)+IF(TRIM(G16)&lt;&gt;"",Pauschalen!$B$12,0)),2)))</f>
      </c>
      <c r="I16" s="15">
        <f>IF(A16="","",N(D16)-N(H16))</f>
      </c>
    </row>
    <row r="17" ht="17" customHeight="1" spans="1:9" x14ac:dyDescent="0.25">
      <c r="A17" s="13">
        <f>IF(OR($B$10="",$G$10="",$G$10&lt;$B$10),"",IF($B$10+1&gt;$G$10,"",$B$10+1))</f>
      </c>
      <c r="B17" s="14">
        <f>IF(A17="","",A17)</f>
      </c>
      <c r="C17" s="11">
        <f>IF(A17="","",ROUND(IF($G$10=$B$10,($I$10-$D$10)*24,IF(A17=$B$10,(1-$D$10)*24,IF(A17=$G$10,$I$10*24,24))),2))</f>
      </c>
      <c r="D17" s="15">
        <f>IF(A17="","",IF($G$10=$B$10,IF(C17&gt;Pauschalen!$B$9,Pauschalen!$B$8,0),IF(AND($G$10-$B$10=1,N($B$11)=0),IF(AND($C$16+$C$17&gt;Pauschalen!$B$9,$C$17&gt;$C$16),Pauschalen!$B$8,0),IF(OR(A17=$B$10,A17=$G$10),Pauschalen!$B$7,Pauschalen!$B$6))))</f>
      </c>
      <c r="E17" s="16" t="s">
        <v>67</v>
      </c>
      <c r="F17" s="16"/>
      <c r="G17" s="16"/>
      <c r="H17" s="15">
        <f>IF(A17="","",MIN(N(D17),ROUND(Pauschalen!$B$6*(IF(TRIM(E17)&lt;&gt;"",Pauschalen!$B$10,0)+IF(TRIM(F17)&lt;&gt;"",Pauschalen!$B$11,0)+IF(TRIM(G17)&lt;&gt;"",Pauschalen!$B$12,0)),2)))</f>
      </c>
      <c r="I17" s="15">
        <f>IF(A17="","",N(D17)-N(H17))</f>
      </c>
    </row>
    <row r="18" ht="17" customHeight="1" spans="1:9" x14ac:dyDescent="0.25">
      <c r="A18" s="13">
        <f>IF(OR($B$10="",$G$10="",$G$10&lt;$B$10),"",IF($B$10+2&gt;$G$10,"",$B$10+2))</f>
      </c>
      <c r="B18" s="14">
        <f>IF(A18="","",A18)</f>
      </c>
      <c r="C18" s="11">
        <f>IF(A18="","",ROUND(IF($G$10=$B$10,($I$10-$D$10)*24,IF(A18=$B$10,(1-$D$10)*24,IF(A18=$G$10,$I$10*24,24))),2))</f>
      </c>
      <c r="D18" s="15">
        <f>IF(A18="","",IF($G$10=$B$10,IF(C18&gt;Pauschalen!$B$9,Pauschalen!$B$8,0),IF(AND($G$10-$B$10=1,N($B$11)=0),0,IF(OR(A18=$B$10,A18=$G$10),Pauschalen!$B$7,Pauschalen!$B$6))))</f>
      </c>
      <c r="E18" s="16"/>
      <c r="F18" s="16"/>
      <c r="G18" s="16"/>
      <c r="H18" s="15">
        <f>IF(A18="","",MIN(N(D18),ROUND(Pauschalen!$B$6*(IF(TRIM(E18)&lt;&gt;"",Pauschalen!$B$10,0)+IF(TRIM(F18)&lt;&gt;"",Pauschalen!$B$11,0)+IF(TRIM(G18)&lt;&gt;"",Pauschalen!$B$12,0)),2)))</f>
      </c>
      <c r="I18" s="15">
        <f>IF(A18="","",N(D18)-N(H18))</f>
      </c>
    </row>
    <row r="19" ht="17" customHeight="1" spans="1:9" x14ac:dyDescent="0.25">
      <c r="A19" s="13">
        <f>IF(OR($B$10="",$G$10="",$G$10&lt;$B$10),"",IF($B$10+3&gt;$G$10,"",$B$10+3))</f>
      </c>
      <c r="B19" s="14">
        <f>IF(A19="","",A19)</f>
      </c>
      <c r="C19" s="11">
        <f>IF(A19="","",ROUND(IF($G$10=$B$10,($I$10-$D$10)*24,IF(A19=$B$10,(1-$D$10)*24,IF(A19=$G$10,$I$10*24,24))),2))</f>
      </c>
      <c r="D19" s="15">
        <f>IF(A19="","",IF($G$10=$B$10,IF(C19&gt;Pauschalen!$B$9,Pauschalen!$B$8,0),IF(AND($G$10-$B$10=1,N($B$11)=0),0,IF(OR(A19=$B$10,A19=$G$10),Pauschalen!$B$7,Pauschalen!$B$6))))</f>
      </c>
      <c r="E19" s="16"/>
      <c r="F19" s="16"/>
      <c r="G19" s="16"/>
      <c r="H19" s="15">
        <f>IF(A19="","",MIN(N(D19),ROUND(Pauschalen!$B$6*(IF(TRIM(E19)&lt;&gt;"",Pauschalen!$B$10,0)+IF(TRIM(F19)&lt;&gt;"",Pauschalen!$B$11,0)+IF(TRIM(G19)&lt;&gt;"",Pauschalen!$B$12,0)),2)))</f>
      </c>
      <c r="I19" s="15">
        <f>IF(A19="","",N(D19)-N(H19))</f>
      </c>
    </row>
    <row r="20" ht="17" customHeight="1" spans="1:9" x14ac:dyDescent="0.25">
      <c r="A20" s="13">
        <f>IF(OR($B$10="",$G$10="",$G$10&lt;$B$10),"",IF($B$10+4&gt;$G$10,"",$B$10+4))</f>
      </c>
      <c r="B20" s="14">
        <f>IF(A20="","",A20)</f>
      </c>
      <c r="C20" s="11">
        <f>IF(A20="","",ROUND(IF($G$10=$B$10,($I$10-$D$10)*24,IF(A20=$B$10,(1-$D$10)*24,IF(A20=$G$10,$I$10*24,24))),2))</f>
      </c>
      <c r="D20" s="15">
        <f>IF(A20="","",IF($G$10=$B$10,IF(C20&gt;Pauschalen!$B$9,Pauschalen!$B$8,0),IF(AND($G$10-$B$10=1,N($B$11)=0),0,IF(OR(A20=$B$10,A20=$G$10),Pauschalen!$B$7,Pauschalen!$B$6))))</f>
      </c>
      <c r="E20" s="16"/>
      <c r="F20" s="16"/>
      <c r="G20" s="16"/>
      <c r="H20" s="15">
        <f>IF(A20="","",MIN(N(D20),ROUND(Pauschalen!$B$6*(IF(TRIM(E20)&lt;&gt;"",Pauschalen!$B$10,0)+IF(TRIM(F20)&lt;&gt;"",Pauschalen!$B$11,0)+IF(TRIM(G20)&lt;&gt;"",Pauschalen!$B$12,0)),2)))</f>
      </c>
      <c r="I20" s="15">
        <f>IF(A20="","",N(D20)-N(H20))</f>
      </c>
    </row>
    <row r="21" ht="17" customHeight="1" spans="1:9" x14ac:dyDescent="0.25">
      <c r="A21" s="13">
        <f>IF(OR($B$10="",$G$10="",$G$10&lt;$B$10),"",IF($B$10+5&gt;$G$10,"",$B$10+5))</f>
      </c>
      <c r="B21" s="14">
        <f>IF(A21="","",A21)</f>
      </c>
      <c r="C21" s="11">
        <f>IF(A21="","",ROUND(IF($G$10=$B$10,($I$10-$D$10)*24,IF(A21=$B$10,(1-$D$10)*24,IF(A21=$G$10,$I$10*24,24))),2))</f>
      </c>
      <c r="D21" s="15">
        <f>IF(A21="","",IF($G$10=$B$10,IF(C21&gt;Pauschalen!$B$9,Pauschalen!$B$8,0),IF(AND($G$10-$B$10=1,N($B$11)=0),0,IF(OR(A21=$B$10,A21=$G$10),Pauschalen!$B$7,Pauschalen!$B$6))))</f>
      </c>
      <c r="E21" s="16"/>
      <c r="F21" s="16"/>
      <c r="G21" s="16"/>
      <c r="H21" s="15">
        <f>IF(A21="","",MIN(N(D21),ROUND(Pauschalen!$B$6*(IF(TRIM(E21)&lt;&gt;"",Pauschalen!$B$10,0)+IF(TRIM(F21)&lt;&gt;"",Pauschalen!$B$11,0)+IF(TRIM(G21)&lt;&gt;"",Pauschalen!$B$12,0)),2)))</f>
      </c>
      <c r="I21" s="15">
        <f>IF(A21="","",N(D21)-N(H21))</f>
      </c>
    </row>
    <row r="22" ht="17" customHeight="1" spans="1:9" x14ac:dyDescent="0.25">
      <c r="A22" s="13">
        <f>IF(OR($B$10="",$G$10="",$G$10&lt;$B$10),"",IF($B$10+6&gt;$G$10,"",$B$10+6))</f>
      </c>
      <c r="B22" s="14">
        <f>IF(A22="","",A22)</f>
      </c>
      <c r="C22" s="11">
        <f>IF(A22="","",ROUND(IF($G$10=$B$10,($I$10-$D$10)*24,IF(A22=$B$10,(1-$D$10)*24,IF(A22=$G$10,$I$10*24,24))),2))</f>
      </c>
      <c r="D22" s="15">
        <f>IF(A22="","",IF($G$10=$B$10,IF(C22&gt;Pauschalen!$B$9,Pauschalen!$B$8,0),IF(AND($G$10-$B$10=1,N($B$11)=0),0,IF(OR(A22=$B$10,A22=$G$10),Pauschalen!$B$7,Pauschalen!$B$6))))</f>
      </c>
      <c r="E22" s="16"/>
      <c r="F22" s="16"/>
      <c r="G22" s="16"/>
      <c r="H22" s="15">
        <f>IF(A22="","",MIN(N(D22),ROUND(Pauschalen!$B$6*(IF(TRIM(E22)&lt;&gt;"",Pauschalen!$B$10,0)+IF(TRIM(F22)&lt;&gt;"",Pauschalen!$B$11,0)+IF(TRIM(G22)&lt;&gt;"",Pauschalen!$B$12,0)),2)))</f>
      </c>
      <c r="I22" s="15">
        <f>IF(A22="","",N(D22)-N(H22))</f>
      </c>
    </row>
    <row r="23" ht="17" customHeight="1" spans="1:9" x14ac:dyDescent="0.25">
      <c r="A23" s="13">
        <f>IF(OR($B$10="",$G$10="",$G$10&lt;$B$10),"",IF($B$10+7&gt;$G$10,"",$B$10+7))</f>
      </c>
      <c r="B23" s="14">
        <f>IF(A23="","",A23)</f>
      </c>
      <c r="C23" s="11">
        <f>IF(A23="","",ROUND(IF($G$10=$B$10,($I$10-$D$10)*24,IF(A23=$B$10,(1-$D$10)*24,IF(A23=$G$10,$I$10*24,24))),2))</f>
      </c>
      <c r="D23" s="15">
        <f>IF(A23="","",IF($G$10=$B$10,IF(C23&gt;Pauschalen!$B$9,Pauschalen!$B$8,0),IF(AND($G$10-$B$10=1,N($B$11)=0),0,IF(OR(A23=$B$10,A23=$G$10),Pauschalen!$B$7,Pauschalen!$B$6))))</f>
      </c>
      <c r="E23" s="16"/>
      <c r="F23" s="16"/>
      <c r="G23" s="16"/>
      <c r="H23" s="15">
        <f>IF(A23="","",MIN(N(D23),ROUND(Pauschalen!$B$6*(IF(TRIM(E23)&lt;&gt;"",Pauschalen!$B$10,0)+IF(TRIM(F23)&lt;&gt;"",Pauschalen!$B$11,0)+IF(TRIM(G23)&lt;&gt;"",Pauschalen!$B$12,0)),2)))</f>
      </c>
      <c r="I23" s="15">
        <f>IF(A23="","",N(D23)-N(H23))</f>
      </c>
    </row>
    <row r="24" ht="17" customHeight="1" spans="1:9" x14ac:dyDescent="0.25">
      <c r="A24" s="13">
        <f>IF(OR($B$10="",$G$10="",$G$10&lt;$B$10),"",IF($B$10+8&gt;$G$10,"",$B$10+8))</f>
      </c>
      <c r="B24" s="14">
        <f>IF(A24="","",A24)</f>
      </c>
      <c r="C24" s="11">
        <f>IF(A24="","",ROUND(IF($G$10=$B$10,($I$10-$D$10)*24,IF(A24=$B$10,(1-$D$10)*24,IF(A24=$G$10,$I$10*24,24))),2))</f>
      </c>
      <c r="D24" s="15">
        <f>IF(A24="","",IF($G$10=$B$10,IF(C24&gt;Pauschalen!$B$9,Pauschalen!$B$8,0),IF(AND($G$10-$B$10=1,N($B$11)=0),0,IF(OR(A24=$B$10,A24=$G$10),Pauschalen!$B$7,Pauschalen!$B$6))))</f>
      </c>
      <c r="E24" s="16"/>
      <c r="F24" s="16"/>
      <c r="G24" s="16"/>
      <c r="H24" s="15">
        <f>IF(A24="","",MIN(N(D24),ROUND(Pauschalen!$B$6*(IF(TRIM(E24)&lt;&gt;"",Pauschalen!$B$10,0)+IF(TRIM(F24)&lt;&gt;"",Pauschalen!$B$11,0)+IF(TRIM(G24)&lt;&gt;"",Pauschalen!$B$12,0)),2)))</f>
      </c>
      <c r="I24" s="15">
        <f>IF(A24="","",N(D24)-N(H24))</f>
      </c>
    </row>
    <row r="25" ht="17" customHeight="1" spans="1:9" x14ac:dyDescent="0.25">
      <c r="A25" s="13">
        <f>IF(OR($B$10="",$G$10="",$G$10&lt;$B$10),"",IF($B$10+9&gt;$G$10,"",$B$10+9))</f>
      </c>
      <c r="B25" s="14">
        <f>IF(A25="","",A25)</f>
      </c>
      <c r="C25" s="11">
        <f>IF(A25="","",ROUND(IF($G$10=$B$10,($I$10-$D$10)*24,IF(A25=$B$10,(1-$D$10)*24,IF(A25=$G$10,$I$10*24,24))),2))</f>
      </c>
      <c r="D25" s="15">
        <f>IF(A25="","",IF($G$10=$B$10,IF(C25&gt;Pauschalen!$B$9,Pauschalen!$B$8,0),IF(AND($G$10-$B$10=1,N($B$11)=0),0,IF(OR(A25=$B$10,A25=$G$10),Pauschalen!$B$7,Pauschalen!$B$6))))</f>
      </c>
      <c r="E25" s="16"/>
      <c r="F25" s="16"/>
      <c r="G25" s="16"/>
      <c r="H25" s="15">
        <f>IF(A25="","",MIN(N(D25),ROUND(Pauschalen!$B$6*(IF(TRIM(E25)&lt;&gt;"",Pauschalen!$B$10,0)+IF(TRIM(F25)&lt;&gt;"",Pauschalen!$B$11,0)+IF(TRIM(G25)&lt;&gt;"",Pauschalen!$B$12,0)),2)))</f>
      </c>
      <c r="I25" s="15">
        <f>IF(A25="","",N(D25)-N(H25))</f>
      </c>
    </row>
    <row r="26" ht="18" customHeight="1" spans="1:9" x14ac:dyDescent="0.25">
      <c r="A26" s="17" t="s">
        <v>29</v>
      </c>
      <c r="B26" s="17"/>
      <c r="C26" s="17"/>
      <c r="D26" s="17"/>
      <c r="E26" s="17"/>
      <c r="F26" s="17"/>
      <c r="G26" s="17"/>
      <c r="H26" s="17"/>
      <c r="I26" s="18">
        <f>SUM(I16:I25)</f>
      </c>
    </row>
    <row r="28" ht="22" customHeight="1" spans="1:9" x14ac:dyDescent="0.25">
      <c r="A28" s="5" t="s">
        <v>30</v>
      </c>
      <c r="B28" s="5"/>
      <c r="C28" s="5"/>
      <c r="D28" s="5"/>
      <c r="E28" s="5"/>
      <c r="F28" s="5"/>
      <c r="G28" s="5"/>
      <c r="H28" s="5"/>
      <c r="I28" s="5"/>
    </row>
    <row r="29" ht="30" customHeight="1" spans="1:9" x14ac:dyDescent="0.25">
      <c r="A29" s="12" t="s">
        <v>20</v>
      </c>
      <c r="B29" s="12" t="s">
        <v>31</v>
      </c>
      <c r="C29" s="12"/>
      <c r="D29" s="12"/>
      <c r="E29" s="12" t="s">
        <v>32</v>
      </c>
      <c r="F29" s="12"/>
      <c r="G29" s="12" t="s">
        <v>33</v>
      </c>
      <c r="H29" s="12" t="s">
        <v>34</v>
      </c>
      <c r="I29" s="12" t="s">
        <v>28</v>
      </c>
    </row>
    <row r="30" ht="17" customHeight="1" spans="1:9" x14ac:dyDescent="0.25">
      <c r="A30" s="8">
        <v>46336</v>
      </c>
      <c r="B30" s="7" t="s">
        <v>68</v>
      </c>
      <c r="C30" s="7"/>
      <c r="D30" s="7"/>
      <c r="E30" s="7" t="s">
        <v>69</v>
      </c>
      <c r="F30" s="7"/>
      <c r="G30" s="19">
        <v>192</v>
      </c>
      <c r="H30" s="20">
        <f>IF(E30="","",IF(E30="Pkw privat",Pauschalen!$B$13,IF(E30="Motorrad privat",Pauschalen!$B$14,0)))</f>
      </c>
      <c r="I30" s="15">
        <f>IF(OR(N(G30)=0,H30=""),"",ROUND(G30*H30,2))</f>
      </c>
    </row>
    <row r="31" ht="17" customHeight="1" spans="1:9" x14ac:dyDescent="0.25">
      <c r="A31" s="8">
        <v>46337</v>
      </c>
      <c r="B31" s="7" t="s">
        <v>70</v>
      </c>
      <c r="C31" s="7"/>
      <c r="D31" s="7"/>
      <c r="E31" s="7" t="s">
        <v>69</v>
      </c>
      <c r="F31" s="7"/>
      <c r="G31" s="19">
        <v>192</v>
      </c>
      <c r="H31" s="20">
        <f>IF(E31="","",IF(E31="Pkw privat",Pauschalen!$B$13,IF(E31="Motorrad privat",Pauschalen!$B$14,0)))</f>
      </c>
      <c r="I31" s="15">
        <f>IF(OR(N(G31)=0,H31=""),"",ROUND(G31*H31,2))</f>
      </c>
    </row>
    <row r="32" ht="17" customHeight="1" spans="1:9" x14ac:dyDescent="0.25">
      <c r="A32" s="8"/>
      <c r="B32" s="7"/>
      <c r="C32" s="7"/>
      <c r="D32" s="7"/>
      <c r="E32" s="7"/>
      <c r="F32" s="7"/>
      <c r="G32" s="19"/>
      <c r="H32" s="20">
        <f>IF(E32="","",IF(E32="Pkw privat",Pauschalen!$B$13,IF(E32="Motorrad privat",Pauschalen!$B$14,0)))</f>
      </c>
      <c r="I32" s="15">
        <f>IF(OR(N(G32)=0,H32=""),"",ROUND(G32*H32,2))</f>
      </c>
    </row>
    <row r="33" ht="17" customHeight="1" spans="1:9" x14ac:dyDescent="0.25">
      <c r="A33" s="8"/>
      <c r="B33" s="7"/>
      <c r="C33" s="7"/>
      <c r="D33" s="7"/>
      <c r="E33" s="7"/>
      <c r="F33" s="7"/>
      <c r="G33" s="19"/>
      <c r="H33" s="20">
        <f>IF(E33="","",IF(E33="Pkw privat",Pauschalen!$B$13,IF(E33="Motorrad privat",Pauschalen!$B$14,0)))</f>
      </c>
      <c r="I33" s="15">
        <f>IF(OR(N(G33)=0,H33=""),"",ROUND(G33*H33,2))</f>
      </c>
    </row>
    <row r="34" ht="17" customHeight="1" spans="1:9" x14ac:dyDescent="0.25">
      <c r="A34" s="8"/>
      <c r="B34" s="7"/>
      <c r="C34" s="7"/>
      <c r="D34" s="7"/>
      <c r="E34" s="7"/>
      <c r="F34" s="7"/>
      <c r="G34" s="19"/>
      <c r="H34" s="20">
        <f>IF(E34="","",IF(E34="Pkw privat",Pauschalen!$B$13,IF(E34="Motorrad privat",Pauschalen!$B$14,0)))</f>
      </c>
      <c r="I34" s="15">
        <f>IF(OR(N(G34)=0,H34=""),"",ROUND(G34*H34,2))</f>
      </c>
    </row>
    <row r="35" ht="17" customHeight="1" spans="1:9" x14ac:dyDescent="0.25">
      <c r="A35" s="8"/>
      <c r="B35" s="7"/>
      <c r="C35" s="7"/>
      <c r="D35" s="7"/>
      <c r="E35" s="7"/>
      <c r="F35" s="7"/>
      <c r="G35" s="19"/>
      <c r="H35" s="20">
        <f>IF(E35="","",IF(E35="Pkw privat",Pauschalen!$B$13,IF(E35="Motorrad privat",Pauschalen!$B$14,0)))</f>
      </c>
      <c r="I35" s="15">
        <f>IF(OR(N(G35)=0,H35=""),"",ROUND(G35*H35,2))</f>
      </c>
    </row>
    <row r="36" ht="18" customHeight="1" spans="1:9" x14ac:dyDescent="0.25">
      <c r="A36" s="17" t="s">
        <v>35</v>
      </c>
      <c r="B36" s="17"/>
      <c r="C36" s="17"/>
      <c r="D36" s="17"/>
      <c r="E36" s="17"/>
      <c r="F36" s="17"/>
      <c r="G36" s="17"/>
      <c r="H36" s="17"/>
      <c r="I36" s="18">
        <f>SUM(I30:I35)</f>
      </c>
    </row>
    <row r="39" ht="22" customHeight="1" spans="1:9" x14ac:dyDescent="0.25">
      <c r="A39" s="5" t="s">
        <v>36</v>
      </c>
      <c r="B39" s="5"/>
      <c r="C39" s="5"/>
      <c r="D39" s="5"/>
      <c r="E39" s="5"/>
      <c r="F39" s="5"/>
      <c r="G39" s="5"/>
      <c r="H39" s="5"/>
      <c r="I39" s="5"/>
    </row>
    <row r="40" ht="30" customHeight="1" spans="1:9" x14ac:dyDescent="0.25">
      <c r="A40" s="12" t="s">
        <v>20</v>
      </c>
      <c r="B40" s="12" t="s">
        <v>37</v>
      </c>
      <c r="C40" s="12"/>
      <c r="D40" s="12"/>
      <c r="E40" s="12" t="s">
        <v>38</v>
      </c>
      <c r="F40" s="12"/>
      <c r="G40" s="12" t="s">
        <v>39</v>
      </c>
      <c r="H40" s="12" t="s">
        <v>40</v>
      </c>
      <c r="I40" s="12" t="s">
        <v>41</v>
      </c>
    </row>
    <row r="41" ht="17" customHeight="1" spans="1:9" x14ac:dyDescent="0.25">
      <c r="A41" s="8">
        <v>46336</v>
      </c>
      <c r="B41" s="7" t="s">
        <v>71</v>
      </c>
      <c r="C41" s="7"/>
      <c r="D41" s="7"/>
      <c r="E41" s="7" t="s">
        <v>72</v>
      </c>
      <c r="F41" s="7"/>
      <c r="G41" s="21">
        <v>7</v>
      </c>
      <c r="H41" s="15">
        <f>IF(OR(N(I41)=0,G41=""),"",ROUND(I41-I41/(1+G41/100),2))</f>
      </c>
      <c r="I41" s="22">
        <v>119</v>
      </c>
    </row>
    <row r="42" ht="17" customHeight="1" spans="1:9" x14ac:dyDescent="0.25">
      <c r="A42" s="8">
        <v>46336</v>
      </c>
      <c r="B42" s="7" t="s">
        <v>73</v>
      </c>
      <c r="C42" s="7"/>
      <c r="D42" s="7"/>
      <c r="E42" s="7" t="s">
        <v>72</v>
      </c>
      <c r="F42" s="7"/>
      <c r="G42" s="21">
        <v>19</v>
      </c>
      <c r="H42" s="15">
        <f>IF(OR(N(I42)=0,G42=""),"",ROUND(I42-I42/(1+G42/100),2))</f>
      </c>
      <c r="I42" s="22">
        <v>18.5</v>
      </c>
    </row>
    <row r="43" ht="17" customHeight="1" spans="1:9" x14ac:dyDescent="0.25">
      <c r="A43" s="8">
        <v>46337</v>
      </c>
      <c r="B43" s="7" t="s">
        <v>74</v>
      </c>
      <c r="C43" s="7"/>
      <c r="D43" s="7"/>
      <c r="E43" s="7" t="s">
        <v>75</v>
      </c>
      <c r="F43" s="7"/>
      <c r="G43" s="21">
        <v>19</v>
      </c>
      <c r="H43" s="15">
        <f>IF(OR(N(I43)=0,G43=""),"",ROUND(I43-I43/(1+G43/100),2))</f>
      </c>
      <c r="I43" s="22">
        <v>24</v>
      </c>
    </row>
    <row r="44" ht="17" customHeight="1" spans="1:9" x14ac:dyDescent="0.25">
      <c r="A44" s="8"/>
      <c r="B44" s="7"/>
      <c r="C44" s="7"/>
      <c r="D44" s="7"/>
      <c r="E44" s="7"/>
      <c r="F44" s="7"/>
      <c r="G44" s="21"/>
      <c r="H44" s="15">
        <f>IF(OR(N(I44)=0,G44=""),"",ROUND(I44-I44/(1+G44/100),2))</f>
      </c>
      <c r="I44" s="22"/>
    </row>
    <row r="45" ht="17" customHeight="1" spans="1:9" x14ac:dyDescent="0.25">
      <c r="A45" s="8"/>
      <c r="B45" s="7"/>
      <c r="C45" s="7"/>
      <c r="D45" s="7"/>
      <c r="E45" s="7"/>
      <c r="F45" s="7"/>
      <c r="G45" s="21"/>
      <c r="H45" s="15">
        <f>IF(OR(N(I45)=0,G45=""),"",ROUND(I45-I45/(1+G45/100),2))</f>
      </c>
      <c r="I45" s="22"/>
    </row>
    <row r="46" ht="17" customHeight="1" spans="1:9" x14ac:dyDescent="0.25">
      <c r="A46" s="8"/>
      <c r="B46" s="7"/>
      <c r="C46" s="7"/>
      <c r="D46" s="7"/>
      <c r="E46" s="7"/>
      <c r="F46" s="7"/>
      <c r="G46" s="21"/>
      <c r="H46" s="15">
        <f>IF(OR(N(I46)=0,G46=""),"",ROUND(I46-I46/(1+G46/100),2))</f>
      </c>
      <c r="I46" s="22"/>
    </row>
    <row r="47" ht="17" customHeight="1" spans="1:9" x14ac:dyDescent="0.25">
      <c r="A47" s="8"/>
      <c r="B47" s="7"/>
      <c r="C47" s="7"/>
      <c r="D47" s="7"/>
      <c r="E47" s="7"/>
      <c r="F47" s="7"/>
      <c r="G47" s="21"/>
      <c r="H47" s="15">
        <f>IF(OR(N(I47)=0,G47=""),"",ROUND(I47-I47/(1+G47/100),2))</f>
      </c>
      <c r="I47" s="22"/>
    </row>
    <row r="48" ht="17" customHeight="1" spans="1:9" x14ac:dyDescent="0.25">
      <c r="A48" s="8"/>
      <c r="B48" s="7"/>
      <c r="C48" s="7"/>
      <c r="D48" s="7"/>
      <c r="E48" s="7"/>
      <c r="F48" s="7"/>
      <c r="G48" s="21"/>
      <c r="H48" s="15">
        <f>IF(OR(N(I48)=0,G48=""),"",ROUND(I48-I48/(1+G48/100),2))</f>
      </c>
      <c r="I48" s="22"/>
    </row>
    <row r="49" ht="17" customHeight="1" spans="1:9" x14ac:dyDescent="0.25">
      <c r="A49" s="8"/>
      <c r="B49" s="7"/>
      <c r="C49" s="7"/>
      <c r="D49" s="7"/>
      <c r="E49" s="7"/>
      <c r="F49" s="7"/>
      <c r="G49" s="21"/>
      <c r="H49" s="15">
        <f>IF(OR(N(I49)=0,G49=""),"",ROUND(I49-I49/(1+G49/100),2))</f>
      </c>
      <c r="I49" s="22"/>
    </row>
    <row r="50" ht="17" customHeight="1" spans="1:9" x14ac:dyDescent="0.25">
      <c r="A50" s="8"/>
      <c r="B50" s="7"/>
      <c r="C50" s="7"/>
      <c r="D50" s="7"/>
      <c r="E50" s="7"/>
      <c r="F50" s="7"/>
      <c r="G50" s="21"/>
      <c r="H50" s="15">
        <f>IF(OR(N(I50)=0,G50=""),"",ROUND(I50-I50/(1+G50/100),2))</f>
      </c>
      <c r="I50" s="22"/>
    </row>
    <row r="51" ht="17" customHeight="1" spans="1:9" x14ac:dyDescent="0.25">
      <c r="A51" s="8"/>
      <c r="B51" s="7"/>
      <c r="C51" s="7"/>
      <c r="D51" s="7"/>
      <c r="E51" s="7"/>
      <c r="F51" s="7"/>
      <c r="G51" s="21"/>
      <c r="H51" s="15">
        <f>IF(OR(N(I51)=0,G51=""),"",ROUND(I51-I51/(1+G51/100),2))</f>
      </c>
      <c r="I51" s="22"/>
    </row>
    <row r="52" ht="17" customHeight="1" spans="1:9" x14ac:dyDescent="0.25">
      <c r="A52" s="8"/>
      <c r="B52" s="7"/>
      <c r="C52" s="7"/>
      <c r="D52" s="7"/>
      <c r="E52" s="7"/>
      <c r="F52" s="7"/>
      <c r="G52" s="21"/>
      <c r="H52" s="15">
        <f>IF(OR(N(I52)=0,G52=""),"",ROUND(I52-I52/(1+G52/100),2))</f>
      </c>
      <c r="I52" s="22"/>
    </row>
    <row r="53" ht="18" customHeight="1" spans="1:9" x14ac:dyDescent="0.25">
      <c r="A53" s="17" t="s">
        <v>42</v>
      </c>
      <c r="B53" s="17"/>
      <c r="C53" s="17"/>
      <c r="D53" s="17"/>
      <c r="E53" s="17"/>
      <c r="F53" s="17"/>
      <c r="G53" s="17"/>
      <c r="H53" s="18">
        <f>SUM(H41:H52)</f>
      </c>
      <c r="I53" s="18">
        <f>SUM(I41:I52)</f>
      </c>
    </row>
    <row r="55" ht="22" customHeight="1" spans="1:9" x14ac:dyDescent="0.25">
      <c r="A55" s="5" t="s">
        <v>43</v>
      </c>
      <c r="B55" s="5"/>
      <c r="C55" s="5"/>
      <c r="D55" s="5"/>
      <c r="E55" s="5"/>
      <c r="F55" s="5"/>
      <c r="G55" s="5"/>
      <c r="H55" s="5"/>
      <c r="I55" s="5"/>
    </row>
    <row r="56" ht="18" customHeight="1" spans="1:9" x14ac:dyDescent="0.25">
      <c r="A56" s="23" t="s">
        <v>44</v>
      </c>
      <c r="B56" s="23"/>
      <c r="C56" s="23"/>
      <c r="D56" s="23"/>
      <c r="E56" s="23"/>
      <c r="F56" s="23"/>
      <c r="G56" s="23"/>
      <c r="H56" s="23"/>
      <c r="I56" s="15">
        <f>I36</f>
      </c>
    </row>
    <row r="57" ht="18" customHeight="1" spans="1:9" x14ac:dyDescent="0.25">
      <c r="A57" s="23" t="s">
        <v>45</v>
      </c>
      <c r="B57" s="23"/>
      <c r="C57" s="23"/>
      <c r="D57" s="23"/>
      <c r="E57" s="23"/>
      <c r="F57" s="23"/>
      <c r="G57" s="23"/>
      <c r="H57" s="23"/>
      <c r="I57" s="15">
        <f>SUMIF(E41:E52,"Fahrtkosten",I41:I52)</f>
      </c>
    </row>
    <row r="58" ht="18" customHeight="1" spans="1:9" x14ac:dyDescent="0.25">
      <c r="A58" s="23" t="s">
        <v>46</v>
      </c>
      <c r="B58" s="23"/>
      <c r="C58" s="23"/>
      <c r="D58" s="23"/>
      <c r="E58" s="23"/>
      <c r="F58" s="23"/>
      <c r="G58" s="23"/>
      <c r="H58" s="23"/>
      <c r="I58" s="15">
        <f>SUMIF(E41:E52,"Übernachtung",I41:I52)</f>
      </c>
    </row>
    <row r="59" ht="18" customHeight="1" spans="1:9" x14ac:dyDescent="0.25">
      <c r="A59" s="23" t="s">
        <v>47</v>
      </c>
      <c r="B59" s="23"/>
      <c r="C59" s="23"/>
      <c r="D59" s="23"/>
      <c r="E59" s="23"/>
      <c r="F59" s="23"/>
      <c r="G59" s="23"/>
      <c r="H59" s="23"/>
      <c r="I59" s="15">
        <f>N(G11)*Pauschalen!$B$15</f>
      </c>
    </row>
    <row r="60" ht="18" customHeight="1" spans="1:9" x14ac:dyDescent="0.25">
      <c r="A60" s="23" t="s">
        <v>48</v>
      </c>
      <c r="B60" s="23"/>
      <c r="C60" s="23"/>
      <c r="D60" s="23"/>
      <c r="E60" s="23"/>
      <c r="F60" s="23"/>
      <c r="G60" s="23"/>
      <c r="H60" s="23"/>
      <c r="I60" s="15">
        <f>I26</f>
      </c>
    </row>
    <row r="61" ht="18" customHeight="1" spans="1:9" x14ac:dyDescent="0.25">
      <c r="A61" s="23" t="s">
        <v>49</v>
      </c>
      <c r="B61" s="23"/>
      <c r="C61" s="23"/>
      <c r="D61" s="23"/>
      <c r="E61" s="23"/>
      <c r="F61" s="23"/>
      <c r="G61" s="23"/>
      <c r="H61" s="23"/>
      <c r="I61" s="15">
        <f>I53-I57-I58</f>
      </c>
    </row>
    <row r="62" ht="18" customHeight="1" spans="1:9" x14ac:dyDescent="0.25">
      <c r="A62" s="17" t="s">
        <v>50</v>
      </c>
      <c r="B62" s="17"/>
      <c r="C62" s="17"/>
      <c r="D62" s="17"/>
      <c r="E62" s="17"/>
      <c r="F62" s="17"/>
      <c r="G62" s="17"/>
      <c r="H62" s="17"/>
      <c r="I62" s="18">
        <f>SUM(I56:I61)</f>
      </c>
    </row>
    <row r="63" ht="18" customHeight="1" spans="1:9" x14ac:dyDescent="0.25">
      <c r="A63" s="23" t="s">
        <v>51</v>
      </c>
      <c r="B63" s="23"/>
      <c r="C63" s="23"/>
      <c r="D63" s="23"/>
      <c r="E63" s="23"/>
      <c r="F63" s="23"/>
      <c r="G63" s="23"/>
      <c r="H63" s="23"/>
      <c r="I63" s="22">
        <v>100</v>
      </c>
    </row>
    <row r="64" ht="18" customHeight="1" spans="1:9" x14ac:dyDescent="0.25">
      <c r="A64" s="17" t="s">
        <v>52</v>
      </c>
      <c r="B64" s="17"/>
      <c r="C64" s="17"/>
      <c r="D64" s="17"/>
      <c r="E64" s="17"/>
      <c r="F64" s="17"/>
      <c r="G64" s="17"/>
      <c r="H64" s="17"/>
      <c r="I64" s="18">
        <f>I62-N(I63)</f>
      </c>
    </row>
    <row r="65" ht="18" customHeight="1" spans="1:9" x14ac:dyDescent="0.25">
      <c r="A65" s="23" t="s">
        <v>53</v>
      </c>
      <c r="B65" s="23"/>
      <c r="C65" s="23"/>
      <c r="D65" s="23"/>
      <c r="E65" s="23"/>
      <c r="F65" s="23"/>
      <c r="G65" s="23"/>
      <c r="H65" s="23"/>
      <c r="I65" s="15">
        <f>H53</f>
      </c>
    </row>
    <row r="66" ht="18" customHeight="1" spans="1:9" x14ac:dyDescent="0.25">
      <c r="A66" s="23" t="s">
        <v>54</v>
      </c>
      <c r="B66" s="23"/>
      <c r="C66" s="23"/>
      <c r="D66" s="23"/>
      <c r="E66" s="23"/>
      <c r="F66" s="23"/>
      <c r="G66" s="23"/>
      <c r="H66" s="23"/>
      <c r="I66" s="15">
        <f>IF(B12="ja",I62-H53,0)</f>
      </c>
    </row>
    <row r="69" ht="28" customHeight="1" spans="1:8" x14ac:dyDescent="0.25">
      <c r="A69" s="26" t="s">
        <v>76</v>
      </c>
      <c r="E69" s="26" t="s">
        <v>77</v>
      </c>
      <c r="H69" s="26" t="s">
        <v>78</v>
      </c>
    </row>
    <row r="70" spans="1:9" x14ac:dyDescent="0.25">
      <c r="A70" s="24" t="s">
        <v>55</v>
      </c>
      <c r="B70" s="25"/>
      <c r="C70" s="25"/>
      <c r="E70" s="24" t="s">
        <v>56</v>
      </c>
      <c r="F70" s="25"/>
      <c r="H70" s="24" t="s">
        <v>57</v>
      </c>
      <c r="I70" s="25"/>
    </row>
  </sheetData>
  <mergeCells count="82">
    <mergeCell ref="A1:I1"/>
    <mergeCell ref="A2:I2"/>
    <mergeCell ref="A3:B3"/>
    <mergeCell ref="C3:D3"/>
    <mergeCell ref="A5:I5"/>
    <mergeCell ref="B6:D6"/>
    <mergeCell ref="E6:F6"/>
    <mergeCell ref="G6:I6"/>
    <mergeCell ref="B7:D7"/>
    <mergeCell ref="E7:F7"/>
    <mergeCell ref="G7:I7"/>
    <mergeCell ref="B8:I8"/>
    <mergeCell ref="B9:D9"/>
    <mergeCell ref="E9:F9"/>
    <mergeCell ref="G9:I9"/>
    <mergeCell ref="B10:C10"/>
    <mergeCell ref="E10:F10"/>
    <mergeCell ref="G10:H10"/>
    <mergeCell ref="B11:C11"/>
    <mergeCell ref="E11:F11"/>
    <mergeCell ref="G11:H11"/>
    <mergeCell ref="B12:C12"/>
    <mergeCell ref="E12:F12"/>
    <mergeCell ref="G12:H12"/>
    <mergeCell ref="A14:I14"/>
    <mergeCell ref="A26:H26"/>
    <mergeCell ref="A28:I28"/>
    <mergeCell ref="B29:D29"/>
    <mergeCell ref="E29:F29"/>
    <mergeCell ref="B30:D30"/>
    <mergeCell ref="E30:F30"/>
    <mergeCell ref="B31:D31"/>
    <mergeCell ref="E31:F31"/>
    <mergeCell ref="B32:D32"/>
    <mergeCell ref="E32:F32"/>
    <mergeCell ref="B33:D33"/>
    <mergeCell ref="E33:F33"/>
    <mergeCell ref="B34:D34"/>
    <mergeCell ref="E34:F34"/>
    <mergeCell ref="B35:D35"/>
    <mergeCell ref="E35:F35"/>
    <mergeCell ref="A36:H36"/>
    <mergeCell ref="A39:I39"/>
    <mergeCell ref="B40:D40"/>
    <mergeCell ref="E40:F40"/>
    <mergeCell ref="B41:D41"/>
    <mergeCell ref="E41:F41"/>
    <mergeCell ref="B42:D42"/>
    <mergeCell ref="E42:F42"/>
    <mergeCell ref="B43:D43"/>
    <mergeCell ref="E43:F43"/>
    <mergeCell ref="B44:D44"/>
    <mergeCell ref="E44:F44"/>
    <mergeCell ref="B45:D45"/>
    <mergeCell ref="E45:F45"/>
    <mergeCell ref="B46:D46"/>
    <mergeCell ref="E46:F46"/>
    <mergeCell ref="B47:D47"/>
    <mergeCell ref="E47:F47"/>
    <mergeCell ref="B48:D48"/>
    <mergeCell ref="E48:F48"/>
    <mergeCell ref="B49:D49"/>
    <mergeCell ref="E49:F49"/>
    <mergeCell ref="B50:D50"/>
    <mergeCell ref="E50:F50"/>
    <mergeCell ref="B51:D51"/>
    <mergeCell ref="E51:F51"/>
    <mergeCell ref="B52:D52"/>
    <mergeCell ref="E52:F52"/>
    <mergeCell ref="A53:G53"/>
    <mergeCell ref="A55:I55"/>
    <mergeCell ref="A56:H56"/>
    <mergeCell ref="A57:H57"/>
    <mergeCell ref="A58:H58"/>
    <mergeCell ref="A59:H59"/>
    <mergeCell ref="A60:H60"/>
    <mergeCell ref="A61:H61"/>
    <mergeCell ref="A62:H62"/>
    <mergeCell ref="A63:H63"/>
    <mergeCell ref="A64:H64"/>
    <mergeCell ref="A65:H65"/>
    <mergeCell ref="A66:H66"/>
  </mergeCells>
  <conditionalFormatting sqref="A16:I25">
    <cfRule type="expression" dxfId="1" priority="1">
      <formula>$A16=""</formula>
    </cfRule>
  </conditionalFormatting>
  <dataValidations count="5">
    <dataValidation type="list" allowBlank="1" showInputMessage="1" prompt="Sollen die Kosten dem Kunden berechnet werden?" sqref="B12">
      <formula1>"ja,nein"</formula1>
    </dataValidation>
    <dataValidation type="list" allowBlank="1" showInputMessage="1" prompt="x, wenn die Firma diese Mahlzeit bezahlt oder gestellt hat" sqref="E16:G25">
      <formula1>"x"</formula1>
    </dataValidation>
    <dataValidation type="list" allowBlank="1" showInputMessage="1" prompt="Motorrad gilt auch für Roller und Moped. Dienstwagen: kein Kilometergeld." sqref="E30:E35">
      <formula1>"Pkw privat,Motorrad privat,Dienstwagen"</formula1>
    </dataValidation>
    <dataValidation type="list" allowBlank="1" showInputMessage="1" prompt="Ohne Kategorie zählt der Beleg als Nebenkosten" sqref="E41:E52">
      <formula1>"Fahrtkosten,Übernachtung,Nebenkosten"</formula1>
    </dataValidation>
    <dataValidation type="list" allowBlank="1" showInputMessage="1" prompt="Umsatzsteuersatz laut Beleg in Prozent" sqref="G41:G52">
      <formula1>"19,7,0"</formula1>
    </dataValidation>
  </dataValidation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rowBreaks count="1" manualBreakCount="1">
    <brk id="38" max="16838"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A3BB0"/>
    <pageSetUpPr fitToPage="1"/>
  </sheetPr>
  <dimension ref="A1:E26"/>
  <sheetViews>
    <sheetView workbookViewId="0" showGridLines="0"/>
  </sheetViews>
  <sheetFormatPr defaultRowHeight="18" outlineLevelRow="0" outlineLevelCol="0" x14ac:dyDescent="55" customHeight="1"/>
  <cols>
    <col min="1" max="1" width="56" customWidth="1"/>
    <col min="2" max="2" width="10" customWidth="1"/>
    <col min="3" max="3" width="20" customWidth="1"/>
    <col min="4" max="4" width="44" customWidth="1"/>
    <col min="5" max="5" width="10" customWidth="1"/>
  </cols>
  <sheetData>
    <row r="1" ht="30" customHeight="1" spans="1:5" x14ac:dyDescent="0.25">
      <c r="A1" s="1" t="s">
        <v>79</v>
      </c>
      <c r="B1" s="1"/>
      <c r="C1" s="1"/>
      <c r="D1" s="1"/>
      <c r="E1" s="1"/>
    </row>
    <row r="2" ht="30" customHeight="1" spans="1:5" x14ac:dyDescent="0.25">
      <c r="A2" s="2" t="s">
        <v>80</v>
      </c>
      <c r="B2" s="2"/>
      <c r="C2" s="2"/>
      <c r="D2" s="2"/>
      <c r="E2" s="2"/>
    </row>
    <row r="3" ht="16" customHeight="1" spans="1:4" x14ac:dyDescent="0.25">
      <c r="A3" s="3" t="s">
        <v>2</v>
      </c>
      <c r="B3" s="3"/>
      <c r="C3" s="4" t="s">
        <v>3</v>
      </c>
      <c r="D3" s="4"/>
    </row>
    <row r="5" ht="30" customHeight="1" spans="1:5" x14ac:dyDescent="0.25">
      <c r="A5" s="12" t="s">
        <v>23</v>
      </c>
      <c r="B5" s="12" t="s">
        <v>81</v>
      </c>
      <c r="C5" s="12" t="s">
        <v>82</v>
      </c>
      <c r="D5" s="12" t="s">
        <v>83</v>
      </c>
      <c r="E5" s="12" t="s">
        <v>84</v>
      </c>
    </row>
    <row r="6" ht="18" customHeight="1" spans="1:5" x14ac:dyDescent="0.25">
      <c r="A6" s="7" t="s">
        <v>85</v>
      </c>
      <c r="B6" s="22">
        <v>28</v>
      </c>
      <c r="C6" s="7" t="s">
        <v>86</v>
      </c>
      <c r="D6" s="7" t="s">
        <v>87</v>
      </c>
      <c r="E6" s="16" t="s">
        <v>88</v>
      </c>
    </row>
    <row r="7" ht="18" customHeight="1" spans="1:5" x14ac:dyDescent="0.25">
      <c r="A7" s="7" t="s">
        <v>89</v>
      </c>
      <c r="B7" s="22">
        <v>14</v>
      </c>
      <c r="C7" s="7" t="s">
        <v>86</v>
      </c>
      <c r="D7" s="7" t="s">
        <v>90</v>
      </c>
      <c r="E7" s="16" t="s">
        <v>88</v>
      </c>
    </row>
    <row r="8" ht="18" customHeight="1" spans="1:5" x14ac:dyDescent="0.25">
      <c r="A8" s="7" t="s">
        <v>91</v>
      </c>
      <c r="B8" s="22">
        <v>14</v>
      </c>
      <c r="C8" s="7" t="s">
        <v>86</v>
      </c>
      <c r="D8" s="7" t="s">
        <v>92</v>
      </c>
      <c r="E8" s="16" t="s">
        <v>88</v>
      </c>
    </row>
    <row r="9" ht="18" customHeight="1" spans="1:5" x14ac:dyDescent="0.25">
      <c r="A9" s="7" t="s">
        <v>93</v>
      </c>
      <c r="B9" s="10">
        <v>8</v>
      </c>
      <c r="C9" s="7" t="s">
        <v>94</v>
      </c>
      <c r="D9" s="7" t="s">
        <v>95</v>
      </c>
      <c r="E9" s="16" t="s">
        <v>88</v>
      </c>
    </row>
    <row r="10" ht="18" customHeight="1" spans="1:5" x14ac:dyDescent="0.25">
      <c r="A10" s="7" t="s">
        <v>96</v>
      </c>
      <c r="B10" s="27">
        <v>0.2</v>
      </c>
      <c r="C10" s="7" t="s">
        <v>97</v>
      </c>
      <c r="D10" s="7" t="s">
        <v>98</v>
      </c>
      <c r="E10" s="16" t="s">
        <v>88</v>
      </c>
    </row>
    <row r="11" ht="18" customHeight="1" spans="1:5" x14ac:dyDescent="0.25">
      <c r="A11" s="7" t="s">
        <v>99</v>
      </c>
      <c r="B11" s="27">
        <v>0.4</v>
      </c>
      <c r="C11" s="7" t="s">
        <v>97</v>
      </c>
      <c r="D11" s="7" t="s">
        <v>98</v>
      </c>
      <c r="E11" s="16" t="s">
        <v>88</v>
      </c>
    </row>
    <row r="12" ht="18" customHeight="1" spans="1:5" x14ac:dyDescent="0.25">
      <c r="A12" s="7" t="s">
        <v>100</v>
      </c>
      <c r="B12" s="27">
        <v>0.4</v>
      </c>
      <c r="C12" s="7" t="s">
        <v>97</v>
      </c>
      <c r="D12" s="7" t="s">
        <v>98</v>
      </c>
      <c r="E12" s="16" t="s">
        <v>88</v>
      </c>
    </row>
    <row r="13" ht="18" customHeight="1" spans="1:5" x14ac:dyDescent="0.25">
      <c r="A13" s="7" t="s">
        <v>101</v>
      </c>
      <c r="B13" s="28">
        <v>0.3</v>
      </c>
      <c r="C13" s="7" t="s">
        <v>34</v>
      </c>
      <c r="D13" s="7" t="s">
        <v>102</v>
      </c>
      <c r="E13" s="16" t="s">
        <v>88</v>
      </c>
    </row>
    <row r="14" ht="18" customHeight="1" spans="1:5" x14ac:dyDescent="0.25">
      <c r="A14" s="7" t="s">
        <v>103</v>
      </c>
      <c r="B14" s="28">
        <v>0.2</v>
      </c>
      <c r="C14" s="7" t="s">
        <v>34</v>
      </c>
      <c r="D14" s="7" t="s">
        <v>104</v>
      </c>
      <c r="E14" s="16" t="s">
        <v>88</v>
      </c>
    </row>
    <row r="15" ht="18" customHeight="1" spans="1:5" x14ac:dyDescent="0.25">
      <c r="A15" s="7" t="s">
        <v>105</v>
      </c>
      <c r="B15" s="22">
        <v>20</v>
      </c>
      <c r="C15" s="7" t="s">
        <v>106</v>
      </c>
      <c r="D15" s="7" t="s">
        <v>107</v>
      </c>
      <c r="E15" s="16" t="s">
        <v>88</v>
      </c>
    </row>
    <row r="17" spans="1:1" x14ac:dyDescent="0.25">
      <c r="A17" s="29" t="s">
        <v>108</v>
      </c>
    </row>
    <row r="18" spans="1:5" x14ac:dyDescent="0.25">
      <c r="A18" s="30" t="s">
        <v>109</v>
      </c>
      <c r="B18" s="30"/>
      <c r="C18" s="30"/>
      <c r="D18" s="30"/>
      <c r="E18" s="30"/>
    </row>
    <row r="19" spans="1:5" x14ac:dyDescent="0.25">
      <c r="A19" s="30" t="s">
        <v>110</v>
      </c>
      <c r="B19" s="30"/>
      <c r="C19" s="30"/>
      <c r="D19" s="30"/>
      <c r="E19" s="30"/>
    </row>
    <row r="20" spans="1:5" x14ac:dyDescent="0.25">
      <c r="A20" s="30" t="s">
        <v>111</v>
      </c>
      <c r="B20" s="30"/>
      <c r="C20" s="30"/>
      <c r="D20" s="30"/>
      <c r="E20" s="30"/>
    </row>
    <row r="21" spans="1:5" x14ac:dyDescent="0.25">
      <c r="A21" s="30" t="s">
        <v>112</v>
      </c>
      <c r="B21" s="30"/>
      <c r="C21" s="30"/>
      <c r="D21" s="30"/>
      <c r="E21" s="30"/>
    </row>
    <row r="23" ht="44" customHeight="1" spans="1:5" x14ac:dyDescent="0.25">
      <c r="A23" s="31" t="s">
        <v>113</v>
      </c>
      <c r="B23" s="31"/>
      <c r="C23" s="31"/>
      <c r="D23" s="31"/>
      <c r="E23" s="31"/>
    </row>
    <row r="24" ht="44" customHeight="1" spans="1:5" x14ac:dyDescent="0.25">
      <c r="A24" s="31" t="s">
        <v>114</v>
      </c>
      <c r="B24" s="31"/>
      <c r="C24" s="31"/>
      <c r="D24" s="31"/>
      <c r="E24" s="31"/>
    </row>
    <row r="25" ht="44" customHeight="1" spans="1:5" x14ac:dyDescent="0.25">
      <c r="A25" s="31" t="s">
        <v>115</v>
      </c>
      <c r="B25" s="31"/>
      <c r="C25" s="31"/>
      <c r="D25" s="31"/>
      <c r="E25" s="31"/>
    </row>
    <row r="26" ht="44" customHeight="1" spans="1:5" x14ac:dyDescent="0.25">
      <c r="A26" s="31" t="s">
        <v>116</v>
      </c>
      <c r="B26" s="31"/>
      <c r="C26" s="31"/>
      <c r="D26" s="31"/>
      <c r="E26" s="31"/>
    </row>
  </sheetData>
  <mergeCells count="12">
    <mergeCell ref="A1:E1"/>
    <mergeCell ref="A2:E2"/>
    <mergeCell ref="A3:B3"/>
    <mergeCell ref="C3:D3"/>
    <mergeCell ref="A18:E18"/>
    <mergeCell ref="A19:E19"/>
    <mergeCell ref="A20:E20"/>
    <mergeCell ref="A21:E21"/>
    <mergeCell ref="A23:E23"/>
    <mergeCell ref="A24:E24"/>
    <mergeCell ref="A25:E25"/>
    <mergeCell ref="A26:E26"/>
  </mergeCells>
  <hyperlinks>
    <hyperlink ref="A18" r:id="rId1"/>
    <hyperlink ref="A19" r:id="rId2"/>
    <hyperlink ref="A20" r:id="rId3"/>
    <hyperlink ref="A21" r:id="rId4"/>
  </hyperlinks>
  <printOptions horizontalCentered="1"/>
  <pageMargins left="0.5" right="0.5" top="0.6" bottom="0.7" header="0.3" footer="0.3"/>
  <pageSetup paperSize="9" orientation="landscape" fitToWidth="1" fitToHeight="1"/>
  <headerFooter>
    <oddFooter>&amp;L&amp;8Kostenlose Vorlage von teamspace · www.teamspace.de/vorlagen/ · Stand Oktober 2026&amp;R&amp;8Seite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B1:B29"/>
  <sheetViews>
    <sheetView workbookViewId="0" showGridLines="0"/>
  </sheetViews>
  <sheetFormatPr defaultRowHeight="18" outlineLevelRow="0" outlineLevelCol="0" x14ac:dyDescent="55" customHeight="1"/>
  <cols>
    <col min="1" max="1" width="3" customWidth="1"/>
    <col min="2" max="2" width="100" customWidth="1"/>
  </cols>
  <sheetData>
    <row r="1" ht="30" customHeight="1" spans="2:2" x14ac:dyDescent="0.25">
      <c r="B1" s="32" t="s">
        <v>117</v>
      </c>
    </row>
    <row r="2" ht="45" customHeight="1" spans="2:2" x14ac:dyDescent="0.25">
      <c r="B2" s="31" t="s">
        <v>118</v>
      </c>
    </row>
    <row r="4" ht="20" customHeight="1" spans="2:2" x14ac:dyDescent="0.25">
      <c r="B4" s="29" t="s">
        <v>119</v>
      </c>
    </row>
    <row r="5" ht="29" customHeight="1" spans="2:2" x14ac:dyDescent="0.25">
      <c r="B5" s="31" t="s">
        <v>120</v>
      </c>
    </row>
    <row r="6" ht="29" customHeight="1" spans="2:2" x14ac:dyDescent="0.25">
      <c r="B6" s="31" t="s">
        <v>121</v>
      </c>
    </row>
    <row r="7" ht="29" customHeight="1" spans="2:2" x14ac:dyDescent="0.25">
      <c r="B7" s="31" t="s">
        <v>122</v>
      </c>
    </row>
    <row r="8" ht="29" customHeight="1" spans="2:2" x14ac:dyDescent="0.25">
      <c r="B8" s="31" t="s">
        <v>123</v>
      </c>
    </row>
    <row r="9" ht="29" customHeight="1" spans="2:2" x14ac:dyDescent="0.25">
      <c r="B9" s="31" t="s">
        <v>124</v>
      </c>
    </row>
    <row r="10" ht="29" customHeight="1" spans="2:2" x14ac:dyDescent="0.25">
      <c r="B10" s="31" t="s">
        <v>125</v>
      </c>
    </row>
    <row r="12" ht="20" customHeight="1" spans="2:2" x14ac:dyDescent="0.25">
      <c r="B12" s="29" t="s">
        <v>126</v>
      </c>
    </row>
    <row r="13" ht="29" customHeight="1" spans="2:2" x14ac:dyDescent="0.25">
      <c r="B13" s="31" t="s">
        <v>127</v>
      </c>
    </row>
    <row r="14" ht="29" customHeight="1" spans="2:2" x14ac:dyDescent="0.25">
      <c r="B14" s="31" t="s">
        <v>128</v>
      </c>
    </row>
    <row r="15" ht="29" customHeight="1" spans="2:2" x14ac:dyDescent="0.25">
      <c r="B15" s="31" t="s">
        <v>129</v>
      </c>
    </row>
    <row r="16" ht="29" customHeight="1" spans="2:2" x14ac:dyDescent="0.25">
      <c r="B16" s="31" t="s">
        <v>130</v>
      </c>
    </row>
    <row r="17" ht="29" customHeight="1" spans="2:2" x14ac:dyDescent="0.25">
      <c r="B17" s="31" t="s">
        <v>131</v>
      </c>
    </row>
    <row r="18" ht="16" customHeight="1" spans="2:2" x14ac:dyDescent="0.25">
      <c r="B18" s="31" t="s">
        <v>132</v>
      </c>
    </row>
    <row r="20" ht="20" customHeight="1" spans="2:2" x14ac:dyDescent="0.25">
      <c r="B20" s="29" t="s">
        <v>133</v>
      </c>
    </row>
    <row r="21" ht="29" customHeight="1" spans="2:2" x14ac:dyDescent="0.25">
      <c r="B21" s="31" t="s">
        <v>134</v>
      </c>
    </row>
    <row r="22" ht="29" customHeight="1" spans="2:2" x14ac:dyDescent="0.25">
      <c r="B22" s="31" t="s">
        <v>135</v>
      </c>
    </row>
    <row r="24" spans="2:2" x14ac:dyDescent="0.25">
      <c r="B24" s="29" t="s">
        <v>136</v>
      </c>
    </row>
    <row r="25" spans="2:2" x14ac:dyDescent="0.25">
      <c r="B25" s="30" t="s">
        <v>137</v>
      </c>
    </row>
    <row r="26" spans="2:2" x14ac:dyDescent="0.25">
      <c r="B26" s="30" t="s">
        <v>138</v>
      </c>
    </row>
    <row r="27" spans="2:2" x14ac:dyDescent="0.25">
      <c r="B27" s="30" t="s">
        <v>139</v>
      </c>
    </row>
    <row r="29" ht="30" customHeight="1" spans="2:2" x14ac:dyDescent="0.25">
      <c r="B29" s="33" t="s">
        <v>140</v>
      </c>
    </row>
  </sheetData>
  <hyperlinks>
    <hyperlink ref="B25" r:id="rId1"/>
    <hyperlink ref="B26" r:id="rId2"/>
    <hyperlink ref="B27" r:id="rId3"/>
  </hyperlink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Reisekosten</vt:lpstr>
      <vt:lpstr>Beispiel</vt:lpstr>
      <vt:lpstr>Pauschalen</vt:lpstr>
      <vt:lpstr>Anleitung</vt:lpstr>
    </vt:vector>
  </TitlesOfParts>
  <Company>5 POINT AG</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teamspace (5 POINT AG)</dc:creator>
  <dc:title>Reisekostenabrechnung Vorlage</dc:title>
  <dc:subject>Verpflegungspauschalen 2026 mit Kürzung für Mahlzeiten, Kilometergeld und Belege mit Umsatzsteuer. Die Excel-Fassung rechnet alles selbst.</dc:subject>
  <dc:description>Kostenlose Vorlage von www.teamspace.de, Stand Oktober 2026.</dc:description>
  <cp:keywords>Reisekostenabrechnung Vorlage, Vorlage, Excel</cp:keywords>
  <cp:category/>
  <cp:lastModifiedBy>teamspace</cp:lastModifiedBy>
  <dcterms:created xsi:type="dcterms:W3CDTF">2026-10-01T00:00:00Z</dcterms:created>
  <dcterms:modified xsi:type="dcterms:W3CDTF">2026-10-01T00:00:00Z</dcterms:modified>
</cp:coreProperties>
</file>