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usbericht" state="visible" r:id="rId4"/>
    <sheet sheetId="2" name="Beispiel" state="visible" r:id="rId5"/>
    <sheet sheetId="3" name="Anleitung" state="visible" r:id="rId6"/>
  </sheets>
  <definedNames>
    <definedName name="_xlnm.Print_Area" localSheetId="0">'Statusbericht'!$A1:$G63</definedName>
    <definedName name="_xlnm.Print_Area" localSheetId="1">'Beispiel'!$A1:$G63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t>Die schlechteste der drei Ampeln darunter.</t>
        </r>
      </text>
    </comment>
    <comment ref="C13" authorId="0">
      <text>
        <r>
          <t>Aus der größten Abweichung bei den Meilensteinen und den Schwellen unten.</t>
        </r>
      </text>
    </comment>
    <comment ref="C14" authorId="0">
      <text>
        <r>
          <t>Aus der Abweichung der Kosten gesamt (Prognose gegen Plan) und den Schwellen unten.</t>
        </r>
      </text>
    </comment>
    <comment ref="D16" authorId="0">
      <text>
        <r>
          <t>Abweichung in Prozentpunkten: Ist minus Plan.</t>
        </r>
      </text>
    </comment>
    <comment ref="D22" authorId="0">
      <text>
        <r>
          <t>Prognose (oder tatsächlicher Termin) minus Plan, in Kalendertagen. Plus = später als geplant.</t>
        </r>
      </text>
    </comment>
    <comment ref="E31" authorId="0">
      <text>
        <r>
          <t>Prognose Ende minus Plan. Plus heißt: mehr als geplant.</t>
        </r>
      </text>
    </comment>
    <comment ref="D53" authorId="0">
      <text>
        <r>
          <t>Wahrscheinlichkeit mal Auswirkung (gering 1, mittel 2, hoch 3). Ab 6 hoch, ab 3 mittel, darunter gering.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C12" authorId="0">
      <text>
        <r>
          <t>Die schlechteste der drei Ampeln darunter.</t>
        </r>
      </text>
    </comment>
    <comment ref="C13" authorId="0">
      <text>
        <r>
          <t>Aus der größten Abweichung bei den Meilensteinen und den Schwellen unten.</t>
        </r>
      </text>
    </comment>
    <comment ref="C14" authorId="0">
      <text>
        <r>
          <t>Aus der Abweichung der Kosten gesamt (Prognose gegen Plan) und den Schwellen unten.</t>
        </r>
      </text>
    </comment>
    <comment ref="D16" authorId="0">
      <text>
        <r>
          <t>Abweichung in Prozentpunkten: Ist minus Plan.</t>
        </r>
      </text>
    </comment>
    <comment ref="D22" authorId="0">
      <text>
        <r>
          <t>Prognose (oder tatsächlicher Termin) minus Plan, in Kalendertagen. Plus = später als geplant.</t>
        </r>
      </text>
    </comment>
    <comment ref="E31" authorId="0">
      <text>
        <r>
          <t>Prognose Ende minus Plan. Plus heißt: mehr als geplant.</t>
        </r>
      </text>
    </comment>
    <comment ref="D53" authorId="0">
      <text>
        <r>
          <t>Wahrscheinlichkeit mal Auswirkung (gering 1, mittel 2, hoch 3). Ab 6 hoch, ab 3 mittel, darunter gering.</t>
        </r>
      </text>
    </comment>
  </commentList>
</comments>
</file>

<file path=xl/sharedStrings.xml><?xml version="1.0" encoding="utf-8"?>
<sst xmlns="http://schemas.openxmlformats.org/spreadsheetml/2006/main" count="204" uniqueCount="125">
  <si>
    <t>Projektstatusbericht</t>
  </si>
  <si>
    <t>Ampeln mit Begründung, Meilensteine, Budget und Risiken. Abweichungen und einen Vorschlag für die Ampeln bei Terminen und Kosten rechnet das Blatt, die Entscheidung über die Ampel treffen Sie.</t>
  </si>
  <si>
    <t>Weiß: hier eintragen</t>
  </si>
  <si>
    <t>Grau: wird berechnet</t>
  </si>
  <si>
    <t>Projekt</t>
  </si>
  <si>
    <t>Projektleitung</t>
  </si>
  <si>
    <t>Auftraggeber</t>
  </si>
  <si>
    <t>Berichtszeitraum von</t>
  </si>
  <si>
    <t>bis</t>
  </si>
  <si>
    <t>Stand am</t>
  </si>
  <si>
    <t>Bericht Nr.</t>
  </si>
  <si>
    <t>Empfänger</t>
  </si>
  <si>
    <t>Status auf einen Blick</t>
  </si>
  <si>
    <t>Bereich</t>
  </si>
  <si>
    <t>Ampel (Ihre Einschätzung)</t>
  </si>
  <si>
    <t>Vorschlag aus den Zahlen</t>
  </si>
  <si>
    <t>Tendenz</t>
  </si>
  <si>
    <t>Begründung in einem Satz</t>
  </si>
  <si>
    <t>Gesamt</t>
  </si>
  <si>
    <t>Termine</t>
  </si>
  <si>
    <t>Kosten</t>
  </si>
  <si>
    <t>Leistung (Umfang und Qualität)</t>
  </si>
  <si>
    <t>Fertigstellung: Ist / laut Plan / Abweichung</t>
  </si>
  <si>
    <t>Schwelle Termine (Tage Verzug)</t>
  </si>
  <si>
    <t>gelb ab</t>
  </si>
  <si>
    <t>rot ab</t>
  </si>
  <si>
    <t>Schwelle Kosten (Abweichung)</t>
  </si>
  <si>
    <t>Meilensteine</t>
  </si>
  <si>
    <t>Meilenstein</t>
  </si>
  <si>
    <t>Plan</t>
  </si>
  <si>
    <t>Prognose / Ist</t>
  </si>
  <si>
    <t>Abweichung (Tage)</t>
  </si>
  <si>
    <t>Status</t>
  </si>
  <si>
    <t>Bemerkung</t>
  </si>
  <si>
    <t>Budget</t>
  </si>
  <si>
    <t>Position</t>
  </si>
  <si>
    <t>Ist bis Stand</t>
  </si>
  <si>
    <t>Prognose Ende</t>
  </si>
  <si>
    <t>Abweichung</t>
  </si>
  <si>
    <t>Abweichung in %</t>
  </si>
  <si>
    <t>Verbraucht (Ist / Plan)</t>
  </si>
  <si>
    <t>Aufwand (Std)</t>
  </si>
  <si>
    <t>Personalkosten (€)</t>
  </si>
  <si>
    <t>Sachkosten und Fremdleistungen (€)</t>
  </si>
  <si>
    <t>Kosten gesamt (€)</t>
  </si>
  <si>
    <t>Im Berichtszeitraum erledigt</t>
  </si>
  <si>
    <t>Nächste Schritte</t>
  </si>
  <si>
    <t>Was</t>
  </si>
  <si>
    <t>Wer</t>
  </si>
  <si>
    <t>Bis wann</t>
  </si>
  <si>
    <t>Risiken</t>
  </si>
  <si>
    <t>Risiko</t>
  </si>
  <si>
    <t xml:space="preserve">Wahrschein-
lichkeit</t>
  </si>
  <si>
    <t>Auswirkung</t>
  </si>
  <si>
    <t>Bewertung</t>
  </si>
  <si>
    <t>Maßnahme</t>
  </si>
  <si>
    <t>Verantwortlich</t>
  </si>
  <si>
    <t>Entscheidungsbedarf</t>
  </si>
  <si>
    <t>Was muss entschieden werden?</t>
  </si>
  <si>
    <t>Von wem</t>
  </si>
  <si>
    <t>Projektstatusbericht (ausgefülltes Beispiel)</t>
  </si>
  <si>
    <t>Website-Relaunch Weber GmbH</t>
  </si>
  <si>
    <t>Sarah Klein</t>
  </si>
  <si>
    <t>Weber GmbH, Anna Weber</t>
  </si>
  <si>
    <t>A. Weber; GF Müller Digital</t>
  </si>
  <si>
    <t>gelb</t>
  </si>
  <si>
    <t>gleich</t>
  </si>
  <si>
    <t>Livegang gefährdet, wenn die Texte später kommen. Entscheidung bis 11.12. nötig.</t>
  </si>
  <si>
    <t>schlechter</t>
  </si>
  <si>
    <t>Weber liefert die Produkttexte voraussichtlich zwei Wochen später als geplant.</t>
  </si>
  <si>
    <t>grün</t>
  </si>
  <si>
    <t>Zusätzliche Feedbackrunde, Prognose 2,3 % über Plan.</t>
  </si>
  <si>
    <t>Konzept abgenommen, Entwurf der Startseite zu 70 % fertig.</t>
  </si>
  <si>
    <t>Konzept abgenommen</t>
  </si>
  <si>
    <t>erreicht</t>
  </si>
  <si>
    <t>Design freigegeben</t>
  </si>
  <si>
    <t>im Plan</t>
  </si>
  <si>
    <t>Abnahme durch Weber</t>
  </si>
  <si>
    <t>gefährdet</t>
  </si>
  <si>
    <t>hängt an den Texten</t>
  </si>
  <si>
    <t>Livegang</t>
  </si>
  <si>
    <t>siehe Entscheidung</t>
  </si>
  <si>
    <t>Konzept mit Sitemap und Wireframes am 27.11. von der Weber GmbH abgenommen</t>
  </si>
  <si>
    <t>Entwurf der Startseite in zwei Varianten erstellt, Variante B intern abgestimmt</t>
  </si>
  <si>
    <t>Bildrecherche begonnen, Lizenzen für 40 Motive gekauft</t>
  </si>
  <si>
    <t>Zugänge zum bisherigen Hosting von der Weber GmbH erhalten</t>
  </si>
  <si>
    <t>Entwurf der Startseite fertigstellen</t>
  </si>
  <si>
    <t>M. Yilmaz</t>
  </si>
  <si>
    <t>Liefertermin der Texte mit Weber klären</t>
  </si>
  <si>
    <t>S. Klein</t>
  </si>
  <si>
    <t>Feedbackrunde mit Weber durchführen</t>
  </si>
  <si>
    <t>Liste aller alten Adressen für Weiterleitungen</t>
  </si>
  <si>
    <t>T. Becker</t>
  </si>
  <si>
    <t>Texte kommen später als 12.02.</t>
  </si>
  <si>
    <t>hoch</t>
  </si>
  <si>
    <t>Platzhaltertexte vorbereiten, Produktseiten notfalls nachreichen</t>
  </si>
  <si>
    <t>Feedback der Geschäftsführung kommt kurzfristig</t>
  </si>
  <si>
    <t>mittel</t>
  </si>
  <si>
    <t>Termin mit der Geschäftsführung am 16.12. fest vereinbart</t>
  </si>
  <si>
    <t>Umzug des Hostings dauert länger</t>
  </si>
  <si>
    <t>gering</t>
  </si>
  <si>
    <t>Umzug in KW 3 auf der Testumgebung proben</t>
  </si>
  <si>
    <t>Livegang am 14.04. mit Platzhaltertexten auf den Produktseiten oder Livegang eine Woche später am 21.04.?</t>
  </si>
  <si>
    <t>A. Weber</t>
  </si>
  <si>
    <t>So nutzen Sie den Projektstatusbericht</t>
  </si>
  <si>
    <t>Ein Blatt pro Bericht. Für den nächsten Bericht das Blatt kopieren (Rechtsklick auf den Reiter, „Verschieben/Kopieren“, Haken bei „Kopie erstellen“), Zeitraum und Stand ändern und nur das überschreiben, was sich geändert hat. So bleiben frühere Berichte als eigene Blätter erhalten.</t>
  </si>
  <si>
    <t>Ausfüllen</t>
  </si>
  <si>
    <t>1. Kopf mit Projekt, Berichtszeitraum, Stand und Empfänger ausfüllen.</t>
  </si>
  <si>
    <t>2. Meilensteine und Budget zuerst: Plan, Prognose und Ist eintragen. Die Abweichungen rechnet das Blatt.</t>
  </si>
  <si>
    <t>3. Dann die Ampeln setzen. Die graue Spalte „Vorschlag aus den Zahlen“ hilft bei Terminen und Kosten. Entscheiden tun Sie: Wenn Sie anders bewerten, schreiben Sie den Grund in die Begründung.</t>
  </si>
  <si>
    <t>4. Erledigt, nächste Schritte, Risiken und Entscheidungsbedarf kurz und konkret halten. Jede Entscheidung braucht eine Person und ein Datum.</t>
  </si>
  <si>
    <t>So rechnet das Blatt</t>
  </si>
  <si>
    <t>Abweichung bei Meilensteinen = Prognose (oder tatsächlicher Termin) minus Plan, in Kalendertagen. Plus heißt später.</t>
  </si>
  <si>
    <t>Budget: Abweichung = Prognose Ende minus Plan, in Prozent bezogen auf den Plan. „Verbraucht“ = Ist geteilt durch Plan. Kosten gesamt = Personalkosten plus Sachkosten.</t>
  </si>
  <si>
    <t>Vorschlag Termine: größte Abweichung aller Meilensteine gegen die Schwellen (Standard: gelb ab 5 Tagen, rot ab 15 Tagen). Vorschlag Kosten: Abweichung der Kosten gesamt gegen die Schwellen (Standard: gelb ab 5 %, rot ab 10 %). Vorschlag Gesamt: die schlechteste Ihrer drei Ampeln. Die Schwellen ändern Sie in den weißen Feldern.</t>
  </si>
  <si>
    <t>Risiken: Wahrscheinlichkeit mal Auswirkung mit gering = 1, mittel = 2, hoch = 3. Ab 6 ist das Risiko hoch, ab 3 mittel.</t>
  </si>
  <si>
    <t>Gut zu wissen</t>
  </si>
  <si>
    <t>Die Ampel ist eine Einschätzung, keine Formel. Legen Sie mit dem Auftraggeber zu Projektbeginn fest, was gelb und was rot bedeutet. Bewährt hat sich: gelb, wenn das Team die Abweichung selbst auffangen kann, rot, wenn der Auftraggeber entscheiden muss.</t>
  </si>
  <si>
    <t>Farben allein sind für Menschen mit Farbsehschwäche schwer zu unterscheiden. Deshalb steht in jeder Ampel das Wort, nicht nur die Farbe.</t>
  </si>
  <si>
    <t>Kein HEUTE(): Der Stand ist ein eingetragenes Datum. Ein Bericht vom Dezember zeigt auch im Juni noch den Dezember.</t>
  </si>
  <si>
    <t>Mehr Vorlagen und Erklärungen</t>
  </si>
  <si>
    <t>Erklärung und Beispiel zu dieser Vorlage: www.teamspace.de/vorlagen/projektstatusbericht/</t>
  </si>
  <si>
    <t>Alle kostenlosen Vorlagen: www.teamspace.de/vorlagen/</t>
  </si>
  <si>
    <t>Soll-Ist-Vergleich, Ampeln und Meilenstein-Trendanalyse ohne Abtippen: www.teamspace.de/projektcontrolling-software/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</si>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</sst>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d.mm.yyyy"/>
    <numFmt numFmtId="165" formatCode="+0 &quot;Pkt.&quot;;-0 &quot;Pkt.&quot;;0 &quot;Pkt.&quot;"/>
    <numFmt numFmtId="166" formatCode="+0;-0;0"/>
    <numFmt numFmtId="167" formatCode="+#,##0.00;-#,##0.00;0.00"/>
    <numFmt numFmtId="168" formatCode="+0.0%;-0.0%;0.0%"/>
    <numFmt numFmtId="169" formatCode="#,##0.00 &quot;€&quot;"/>
    <numFmt numFmtId="170" formatCode="+#,##0.00 &quot;€&quot;;-#,##0.00 &quot;€&quot;;0.00 &quot;€&quot;"/>
  </numFmts>
  <fonts count="14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8"/>
      <name val="Calibri"/>
    </font>
    <font>
      <color rgb="FF0B1220"/>
      <sz val="10"/>
      <name val="Calibri"/>
    </font>
    <font>
      <b/>
      <color rgb="FF1B338B"/>
      <sz val="12"/>
      <name val="Calibri"/>
    </font>
    <font>
      <b/>
      <color rgb="FF1B338B"/>
      <sz val="10"/>
      <name val="Calibri"/>
    </font>
    <font>
      <b/>
      <color rgb="FF0B1220"/>
      <sz val="10"/>
      <name val="Calibri"/>
    </font>
    <font>
      <color rgb="FF1F2937"/>
      <sz val="10"/>
      <name val="Calibri"/>
    </font>
    <font>
      <color rgb="FF4B5563"/>
      <sz val="9"/>
      <name val="Calibri"/>
    </font>
    <font>
      <b/>
      <color rgb="FF1C2F6F"/>
      <sz val="10"/>
      <name val="Calibri"/>
    </font>
    <font>
      <u/>
      <color rgb="FF1F48D8"/>
      <sz val="10"/>
      <name val="Calibri"/>
    </font>
    <font>
      <i/>
      <color rgb="FF4B5563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bottom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167" fontId="9" fillId="2" borderId="1" xfId="0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horizontal="right" vertical="center"/>
    </xf>
    <xf numFmtId="9" fontId="9" fillId="2" borderId="1" xfId="0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70" fontId="9" fillId="2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center"/>
    </xf>
    <xf numFmtId="169" fontId="11" fillId="3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9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26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projektstatusbericht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projektcontrolling-softwa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G63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6" width="13" customWidth="1"/>
    <col min="7" max="7" width="30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14" customHeight="1" spans="1:5" x14ac:dyDescent="0.25">
      <c r="A5" s="5" t="s">
        <v>4</v>
      </c>
      <c r="C5" s="5" t="s">
        <v>5</v>
      </c>
      <c r="E5" s="5" t="s">
        <v>6</v>
      </c>
    </row>
    <row r="6" ht="20" customHeight="1" spans="1:7" x14ac:dyDescent="0.25">
      <c r="A6" s="6"/>
      <c r="B6" s="6"/>
      <c r="C6" s="6"/>
      <c r="D6" s="6"/>
      <c r="E6" s="6"/>
      <c r="F6" s="6"/>
      <c r="G6" s="6"/>
    </row>
    <row r="7" ht="14" customHeight="1" spans="1:7" x14ac:dyDescent="0.25">
      <c r="A7" s="5" t="s">
        <v>7</v>
      </c>
      <c r="B7" s="5" t="s">
        <v>8</v>
      </c>
      <c r="D7" s="5" t="s">
        <v>9</v>
      </c>
      <c r="F7" s="5" t="s">
        <v>10</v>
      </c>
      <c r="G7" s="5" t="s">
        <v>11</v>
      </c>
    </row>
    <row r="8" ht="20" customHeight="1" spans="1:7" x14ac:dyDescent="0.25">
      <c r="A8" s="7"/>
      <c r="B8" s="7"/>
      <c r="C8" s="7"/>
      <c r="D8" s="7"/>
      <c r="E8" s="7"/>
      <c r="F8" s="8"/>
      <c r="G8" s="6"/>
    </row>
    <row r="10" ht="22" customHeight="1" spans="1:1" x14ac:dyDescent="0.25">
      <c r="A10" s="9" t="s">
        <v>12</v>
      </c>
    </row>
    <row r="11" ht="28" customHeight="1" spans="1:7" x14ac:dyDescent="0.25">
      <c r="A11" s="10" t="s">
        <v>13</v>
      </c>
      <c r="B11" s="11" t="s">
        <v>14</v>
      </c>
      <c r="C11" s="11" t="s">
        <v>15</v>
      </c>
      <c r="D11" s="11" t="s">
        <v>16</v>
      </c>
      <c r="E11" s="10" t="s">
        <v>17</v>
      </c>
      <c r="F11" s="10"/>
      <c r="G11" s="10"/>
    </row>
    <row r="12" ht="30" customHeight="1" spans="1:7" x14ac:dyDescent="0.25">
      <c r="A12" s="12" t="s">
        <v>18</v>
      </c>
      <c r="B12" s="13"/>
      <c r="C12" s="14">
        <f>IF(COUNTIF(B13:B15,"rot")&gt;0,"rot",IF(COUNTIF(B13:B15,"gelb")&gt;0,"gelb",IF(COUNTIF(B13:B15,"grün")=3,"grün","")))</f>
      </c>
      <c r="D12" s="13"/>
      <c r="E12" s="15"/>
      <c r="F12" s="15"/>
      <c r="G12" s="15"/>
    </row>
    <row r="13" ht="30" customHeight="1" spans="1:7" x14ac:dyDescent="0.25">
      <c r="A13" s="12" t="s">
        <v>19</v>
      </c>
      <c r="B13" s="13"/>
      <c r="C13" s="14">
        <f>IF(COUNT(D23:D28)=0,"",IF(MAX(D23:D28)&gt;=$E$18,"rot",IF(MAX(D23:D28)&gt;=$C$18,"gelb","grün")))</f>
      </c>
      <c r="D13" s="13"/>
      <c r="E13" s="15"/>
      <c r="F13" s="15"/>
      <c r="G13" s="15"/>
    </row>
    <row r="14" ht="30" customHeight="1" spans="1:7" x14ac:dyDescent="0.25">
      <c r="A14" s="12" t="s">
        <v>20</v>
      </c>
      <c r="B14" s="13"/>
      <c r="C14" s="14">
        <f>IF(NOT(ISNUMBER(F35)),"",IF(F35&gt;=$E$19,"rot",IF(F35&gt;=$C$19,"gelb","grün")))</f>
      </c>
      <c r="D14" s="13"/>
      <c r="E14" s="15"/>
      <c r="F14" s="15"/>
      <c r="G14" s="15"/>
    </row>
    <row r="15" ht="30" customHeight="1" spans="1:7" x14ac:dyDescent="0.25">
      <c r="A15" s="12" t="s">
        <v>21</v>
      </c>
      <c r="B15" s="13"/>
      <c r="C15" s="14"/>
      <c r="D15" s="13"/>
      <c r="E15" s="15"/>
      <c r="F15" s="15"/>
      <c r="G15" s="15"/>
    </row>
    <row r="16" ht="30" customHeight="1" spans="1:7" x14ac:dyDescent="0.25">
      <c r="A16" s="12" t="s">
        <v>22</v>
      </c>
      <c r="B16" s="16"/>
      <c r="C16" s="16"/>
      <c r="D16" s="17">
        <f>IF(AND(ISNUMBER(B16),ISNUMBER(C16)),ROUND((B16-C16)*100,0),"")</f>
      </c>
      <c r="E16" s="15"/>
      <c r="F16" s="15"/>
      <c r="G16" s="15"/>
    </row>
    <row r="18" ht="18" customHeight="1" spans="1:5" x14ac:dyDescent="0.25">
      <c r="A18" s="18" t="s">
        <v>23</v>
      </c>
      <c r="B18" s="19" t="s">
        <v>24</v>
      </c>
      <c r="C18" s="8">
        <v>5</v>
      </c>
      <c r="D18" s="19" t="s">
        <v>25</v>
      </c>
      <c r="E18" s="8">
        <v>15</v>
      </c>
    </row>
    <row r="19" ht="18" customHeight="1" spans="1:5" x14ac:dyDescent="0.25">
      <c r="A19" s="18" t="s">
        <v>26</v>
      </c>
      <c r="B19" s="19" t="s">
        <v>24</v>
      </c>
      <c r="C19" s="16">
        <v>0.05</v>
      </c>
      <c r="D19" s="19" t="s">
        <v>25</v>
      </c>
      <c r="E19" s="16">
        <v>0.1</v>
      </c>
    </row>
    <row r="21" ht="22" customHeight="1" spans="1:1" x14ac:dyDescent="0.25">
      <c r="A21" s="9" t="s">
        <v>27</v>
      </c>
    </row>
    <row r="22" ht="28" customHeight="1" spans="1:7" x14ac:dyDescent="0.25">
      <c r="A22" s="10" t="s">
        <v>28</v>
      </c>
      <c r="B22" s="11" t="s">
        <v>29</v>
      </c>
      <c r="C22" s="11" t="s">
        <v>30</v>
      </c>
      <c r="D22" s="11" t="s">
        <v>31</v>
      </c>
      <c r="E22" s="11" t="s">
        <v>32</v>
      </c>
      <c r="F22" s="10" t="s">
        <v>33</v>
      </c>
      <c r="G22" s="10"/>
    </row>
    <row r="23" ht="18" customHeight="1" spans="1:7" x14ac:dyDescent="0.25">
      <c r="A23" s="6"/>
      <c r="B23" s="20"/>
      <c r="C23" s="20"/>
      <c r="D23" s="21">
        <f>IF(AND(ISNUMBER(B23),ISNUMBER(C23)),C23-B23,"")</f>
      </c>
      <c r="E23" s="13"/>
      <c r="F23" s="6"/>
      <c r="G23" s="6"/>
    </row>
    <row r="24" ht="18" customHeight="1" spans="1:7" x14ac:dyDescent="0.25">
      <c r="A24" s="6"/>
      <c r="B24" s="20"/>
      <c r="C24" s="20"/>
      <c r="D24" s="21">
        <f>IF(AND(ISNUMBER(B24),ISNUMBER(C24)),C24-B24,"")</f>
      </c>
      <c r="E24" s="13"/>
      <c r="F24" s="6"/>
      <c r="G24" s="6"/>
    </row>
    <row r="25" ht="18" customHeight="1" spans="1:7" x14ac:dyDescent="0.25">
      <c r="A25" s="6"/>
      <c r="B25" s="20"/>
      <c r="C25" s="20"/>
      <c r="D25" s="21">
        <f>IF(AND(ISNUMBER(B25),ISNUMBER(C25)),C25-B25,"")</f>
      </c>
      <c r="E25" s="13"/>
      <c r="F25" s="6"/>
      <c r="G25" s="6"/>
    </row>
    <row r="26" ht="18" customHeight="1" spans="1:7" x14ac:dyDescent="0.25">
      <c r="A26" s="6"/>
      <c r="B26" s="20"/>
      <c r="C26" s="20"/>
      <c r="D26" s="21">
        <f>IF(AND(ISNUMBER(B26),ISNUMBER(C26)),C26-B26,"")</f>
      </c>
      <c r="E26" s="13"/>
      <c r="F26" s="6"/>
      <c r="G26" s="6"/>
    </row>
    <row r="27" ht="18" customHeight="1" spans="1:7" x14ac:dyDescent="0.25">
      <c r="A27" s="6"/>
      <c r="B27" s="20"/>
      <c r="C27" s="20"/>
      <c r="D27" s="21">
        <f>IF(AND(ISNUMBER(B27),ISNUMBER(C27)),C27-B27,"")</f>
      </c>
      <c r="E27" s="13"/>
      <c r="F27" s="6"/>
      <c r="G27" s="6"/>
    </row>
    <row r="28" ht="18" customHeight="1" spans="1:7" x14ac:dyDescent="0.25">
      <c r="A28" s="6"/>
      <c r="B28" s="20"/>
      <c r="C28" s="20"/>
      <c r="D28" s="21">
        <f>IF(AND(ISNUMBER(B28),ISNUMBER(C28)),C28-B28,"")</f>
      </c>
      <c r="E28" s="13"/>
      <c r="F28" s="6"/>
      <c r="G28" s="6"/>
    </row>
    <row r="30" ht="22" customHeight="1" spans="1:1" x14ac:dyDescent="0.25">
      <c r="A30" s="9" t="s">
        <v>34</v>
      </c>
    </row>
    <row r="31" ht="28" customHeight="1" spans="1:7" x14ac:dyDescent="0.25">
      <c r="A31" s="10" t="s">
        <v>35</v>
      </c>
      <c r="B31" s="22" t="s">
        <v>29</v>
      </c>
      <c r="C31" s="22" t="s">
        <v>36</v>
      </c>
      <c r="D31" s="22" t="s">
        <v>37</v>
      </c>
      <c r="E31" s="22" t="s">
        <v>38</v>
      </c>
      <c r="F31" s="22" t="s">
        <v>39</v>
      </c>
      <c r="G31" s="22" t="s">
        <v>40</v>
      </c>
    </row>
    <row r="32" ht="18" customHeight="1" spans="1:7" x14ac:dyDescent="0.25">
      <c r="A32" s="6" t="s">
        <v>41</v>
      </c>
      <c r="B32" s="23"/>
      <c r="C32" s="23"/>
      <c r="D32" s="23"/>
      <c r="E32" s="24">
        <f>IF(AND(ISNUMBER(B32),ISNUMBER(D32)),D32-B32,"")</f>
      </c>
      <c r="F32" s="25">
        <f>IF(AND(ISNUMBER(B32),N(B32)&lt;&gt;0,ISNUMBER(D32)),(D32-B32)/B32,"")</f>
      </c>
      <c r="G32" s="26">
        <f>IF(AND(ISNUMBER(B32),N(B32)&lt;&gt;0,ISNUMBER(C32)),C32/B32,"")</f>
      </c>
    </row>
    <row r="33" ht="18" customHeight="1" spans="1:7" x14ac:dyDescent="0.25">
      <c r="A33" s="6" t="s">
        <v>42</v>
      </c>
      <c r="B33" s="27"/>
      <c r="C33" s="27"/>
      <c r="D33" s="27"/>
      <c r="E33" s="28">
        <f>IF(AND(ISNUMBER(B33),ISNUMBER(D33)),D33-B33,"")</f>
      </c>
      <c r="F33" s="25">
        <f>IF(AND(ISNUMBER(B33),N(B33)&lt;&gt;0,ISNUMBER(D33)),(D33-B33)/B33,"")</f>
      </c>
      <c r="G33" s="26">
        <f>IF(AND(ISNUMBER(B33),N(B33)&lt;&gt;0,ISNUMBER(C33)),C33/B33,"")</f>
      </c>
    </row>
    <row r="34" ht="18" customHeight="1" spans="1:7" x14ac:dyDescent="0.25">
      <c r="A34" s="6" t="s">
        <v>43</v>
      </c>
      <c r="B34" s="27"/>
      <c r="C34" s="27"/>
      <c r="D34" s="27"/>
      <c r="E34" s="28">
        <f>IF(AND(ISNUMBER(B34),ISNUMBER(D34)),D34-B34,"")</f>
      </c>
      <c r="F34" s="25">
        <f>IF(AND(ISNUMBER(B34),N(B34)&lt;&gt;0,ISNUMBER(D34)),(D34-B34)/B34,"")</f>
      </c>
      <c r="G34" s="26">
        <f>IF(AND(ISNUMBER(B34),N(B34)&lt;&gt;0,ISNUMBER(C34)),C34/B34,"")</f>
      </c>
    </row>
    <row r="35" ht="18" customHeight="1" spans="1:7" x14ac:dyDescent="0.25">
      <c r="A35" s="29" t="s">
        <v>44</v>
      </c>
      <c r="B35" s="30">
        <f>IF(COUNT(B33:B34)=0,"",SUM(B33:B34))</f>
      </c>
      <c r="C35" s="30">
        <f>IF(COUNT(C33:C34)=0,"",SUM(C33:C34))</f>
      </c>
      <c r="D35" s="30">
        <f>IF(COUNT(D33:D34)=0,"",SUM(D33:D34))</f>
      </c>
      <c r="E35" s="28">
        <f>IF(AND(ISNUMBER(B35),ISNUMBER(D35)),D35-B35,"")</f>
      </c>
      <c r="F35" s="25">
        <f>IF(AND(ISNUMBER(B35),N(B35)&lt;&gt;0,ISNUMBER(D35)),(D35-B35)/B35,"")</f>
      </c>
      <c r="G35" s="26">
        <f>IF(AND(ISNUMBER(B35),N(B35)&lt;&gt;0,ISNUMBER(C35)),C35/B35,"")</f>
      </c>
    </row>
    <row r="37" ht="22" customHeight="1" spans="1:1" x14ac:dyDescent="0.25">
      <c r="A37" s="9" t="s">
        <v>45</v>
      </c>
    </row>
    <row r="38" ht="18" customHeight="1" spans="1:7" x14ac:dyDescent="0.25">
      <c r="A38" s="6"/>
      <c r="B38" s="6"/>
      <c r="C38" s="6"/>
      <c r="D38" s="6"/>
      <c r="E38" s="6"/>
      <c r="F38" s="6"/>
      <c r="G38" s="6"/>
    </row>
    <row r="39" ht="18" customHeight="1" spans="1:7" x14ac:dyDescent="0.25">
      <c r="A39" s="6"/>
      <c r="B39" s="6"/>
      <c r="C39" s="6"/>
      <c r="D39" s="6"/>
      <c r="E39" s="6"/>
      <c r="F39" s="6"/>
      <c r="G39" s="6"/>
    </row>
    <row r="40" ht="18" customHeight="1" spans="1:7" x14ac:dyDescent="0.25">
      <c r="A40" s="6"/>
      <c r="B40" s="6"/>
      <c r="C40" s="6"/>
      <c r="D40" s="6"/>
      <c r="E40" s="6"/>
      <c r="F40" s="6"/>
      <c r="G40" s="6"/>
    </row>
    <row r="41" ht="18" customHeight="1" spans="1:7" x14ac:dyDescent="0.25">
      <c r="A41" s="6"/>
      <c r="B41" s="6"/>
      <c r="C41" s="6"/>
      <c r="D41" s="6"/>
      <c r="E41" s="6"/>
      <c r="F41" s="6"/>
      <c r="G41" s="6"/>
    </row>
    <row r="42" ht="18" customHeight="1" spans="1:7" x14ac:dyDescent="0.25">
      <c r="A42" s="6"/>
      <c r="B42" s="6"/>
      <c r="C42" s="6"/>
      <c r="D42" s="6"/>
      <c r="E42" s="6"/>
      <c r="F42" s="6"/>
      <c r="G42" s="6"/>
    </row>
    <row r="44" ht="22" customHeight="1" spans="1:1" x14ac:dyDescent="0.25">
      <c r="A44" s="9" t="s">
        <v>46</v>
      </c>
    </row>
    <row r="45" ht="18" customHeight="1" spans="1:7" x14ac:dyDescent="0.25">
      <c r="A45" s="10" t="s">
        <v>47</v>
      </c>
      <c r="B45" s="10"/>
      <c r="C45" s="10"/>
      <c r="D45" s="10"/>
      <c r="E45" s="10"/>
      <c r="F45" s="10" t="s">
        <v>48</v>
      </c>
      <c r="G45" s="10" t="s">
        <v>49</v>
      </c>
    </row>
    <row r="46" ht="18" customHeight="1" spans="1:7" x14ac:dyDescent="0.25">
      <c r="A46" s="6"/>
      <c r="B46" s="6"/>
      <c r="C46" s="6"/>
      <c r="D46" s="6"/>
      <c r="E46" s="6"/>
      <c r="F46" s="6"/>
      <c r="G46" s="7"/>
    </row>
    <row r="47" ht="18" customHeight="1" spans="1:7" x14ac:dyDescent="0.25">
      <c r="A47" s="6"/>
      <c r="B47" s="6"/>
      <c r="C47" s="6"/>
      <c r="D47" s="6"/>
      <c r="E47" s="6"/>
      <c r="F47" s="6"/>
      <c r="G47" s="7"/>
    </row>
    <row r="48" ht="18" customHeight="1" spans="1:7" x14ac:dyDescent="0.25">
      <c r="A48" s="6"/>
      <c r="B48" s="6"/>
      <c r="C48" s="6"/>
      <c r="D48" s="6"/>
      <c r="E48" s="6"/>
      <c r="F48" s="6"/>
      <c r="G48" s="7"/>
    </row>
    <row r="49" ht="18" customHeight="1" spans="1:7" x14ac:dyDescent="0.25">
      <c r="A49" s="6"/>
      <c r="B49" s="6"/>
      <c r="C49" s="6"/>
      <c r="D49" s="6"/>
      <c r="E49" s="6"/>
      <c r="F49" s="6"/>
      <c r="G49" s="7"/>
    </row>
    <row r="50" ht="18" customHeight="1" spans="1:7" x14ac:dyDescent="0.25">
      <c r="A50" s="6"/>
      <c r="B50" s="6"/>
      <c r="C50" s="6"/>
      <c r="D50" s="6"/>
      <c r="E50" s="6"/>
      <c r="F50" s="6"/>
      <c r="G50" s="7"/>
    </row>
    <row r="52" ht="22" customHeight="1" spans="1:1" x14ac:dyDescent="0.25">
      <c r="A52" s="9" t="s">
        <v>50</v>
      </c>
    </row>
    <row r="53" ht="28" customHeight="1" spans="1:7" x14ac:dyDescent="0.25">
      <c r="A53" s="10" t="s">
        <v>51</v>
      </c>
      <c r="B53" s="11" t="s">
        <v>52</v>
      </c>
      <c r="C53" s="11" t="s">
        <v>53</v>
      </c>
      <c r="D53" s="11" t="s">
        <v>54</v>
      </c>
      <c r="E53" s="10" t="s">
        <v>55</v>
      </c>
      <c r="F53" s="10"/>
      <c r="G53" s="10" t="s">
        <v>56</v>
      </c>
    </row>
    <row r="54" ht="42" customHeight="1" spans="1:7" x14ac:dyDescent="0.25">
      <c r="A54" s="15"/>
      <c r="B54" s="13"/>
      <c r="C54" s="13"/>
      <c r="D54" s="14">
        <f>IF(OR(B54="",C54=""),"",IFERROR(IF(MATCH(B54,{"gering","mittel","hoch"},0)*MATCH(C54,{"gering","mittel","hoch"},0)&gt;=6,"hoch",IF(MATCH(B54,{"gering","mittel","hoch"},0)*MATCH(C54,{"gering","mittel","hoch"},0)&gt;=3,"mittel","gering"))&amp;" ("&amp;MATCH(B54,{"gering","mittel","hoch"},0)*MATCH(C54,{"gering","mittel","hoch"},0)&amp;")",""))</f>
      </c>
      <c r="E54" s="15"/>
      <c r="F54" s="15"/>
      <c r="G54" s="6"/>
    </row>
    <row r="55" ht="42" customHeight="1" spans="1:7" x14ac:dyDescent="0.25">
      <c r="A55" s="15"/>
      <c r="B55" s="13"/>
      <c r="C55" s="13"/>
      <c r="D55" s="14">
        <f>IF(OR(B55="",C55=""),"",IFERROR(IF(MATCH(B55,{"gering","mittel","hoch"},0)*MATCH(C55,{"gering","mittel","hoch"},0)&gt;=6,"hoch",IF(MATCH(B55,{"gering","mittel","hoch"},0)*MATCH(C55,{"gering","mittel","hoch"},0)&gt;=3,"mittel","gering"))&amp;" ("&amp;MATCH(B55,{"gering","mittel","hoch"},0)*MATCH(C55,{"gering","mittel","hoch"},0)&amp;")",""))</f>
      </c>
      <c r="E55" s="15"/>
      <c r="F55" s="15"/>
      <c r="G55" s="6"/>
    </row>
    <row r="56" ht="42" customHeight="1" spans="1:7" x14ac:dyDescent="0.25">
      <c r="A56" s="15"/>
      <c r="B56" s="13"/>
      <c r="C56" s="13"/>
      <c r="D56" s="14">
        <f>IF(OR(B56="",C56=""),"",IFERROR(IF(MATCH(B56,{"gering","mittel","hoch"},0)*MATCH(C56,{"gering","mittel","hoch"},0)&gt;=6,"hoch",IF(MATCH(B56,{"gering","mittel","hoch"},0)*MATCH(C56,{"gering","mittel","hoch"},0)&gt;=3,"mittel","gering"))&amp;" ("&amp;MATCH(B56,{"gering","mittel","hoch"},0)*MATCH(C56,{"gering","mittel","hoch"},0)&amp;")",""))</f>
      </c>
      <c r="E56" s="15"/>
      <c r="F56" s="15"/>
      <c r="G56" s="6"/>
    </row>
    <row r="57" ht="42" customHeight="1" spans="1:7" x14ac:dyDescent="0.25">
      <c r="A57" s="15"/>
      <c r="B57" s="13"/>
      <c r="C57" s="13"/>
      <c r="D57" s="14">
        <f>IF(OR(B57="",C57=""),"",IFERROR(IF(MATCH(B57,{"gering","mittel","hoch"},0)*MATCH(C57,{"gering","mittel","hoch"},0)&gt;=6,"hoch",IF(MATCH(B57,{"gering","mittel","hoch"},0)*MATCH(C57,{"gering","mittel","hoch"},0)&gt;=3,"mittel","gering"))&amp;" ("&amp;MATCH(B57,{"gering","mittel","hoch"},0)*MATCH(C57,{"gering","mittel","hoch"},0)&amp;")",""))</f>
      </c>
      <c r="E57" s="15"/>
      <c r="F57" s="15"/>
      <c r="G57" s="6"/>
    </row>
    <row r="59" ht="22" customHeight="1" spans="1:1" x14ac:dyDescent="0.25">
      <c r="A59" s="9" t="s">
        <v>57</v>
      </c>
    </row>
    <row r="60" ht="18" customHeight="1" spans="1:7" x14ac:dyDescent="0.25">
      <c r="A60" s="10" t="s">
        <v>58</v>
      </c>
      <c r="B60" s="10"/>
      <c r="C60" s="10"/>
      <c r="D60" s="10"/>
      <c r="E60" s="10"/>
      <c r="F60" s="10" t="s">
        <v>59</v>
      </c>
      <c r="G60" s="10" t="s">
        <v>49</v>
      </c>
    </row>
    <row r="61" ht="30" customHeight="1" spans="1:7" x14ac:dyDescent="0.25">
      <c r="A61" s="15"/>
      <c r="B61" s="15"/>
      <c r="C61" s="15"/>
      <c r="D61" s="15"/>
      <c r="E61" s="15"/>
      <c r="F61" s="6"/>
      <c r="G61" s="7"/>
    </row>
    <row r="62" ht="30" customHeight="1" spans="1:7" x14ac:dyDescent="0.25">
      <c r="A62" s="15"/>
      <c r="B62" s="15"/>
      <c r="C62" s="15"/>
      <c r="D62" s="15"/>
      <c r="E62" s="15"/>
      <c r="F62" s="6"/>
      <c r="G62" s="7"/>
    </row>
    <row r="63" ht="30" customHeight="1" spans="1:7" x14ac:dyDescent="0.25">
      <c r="A63" s="15"/>
      <c r="B63" s="15"/>
      <c r="C63" s="15"/>
      <c r="D63" s="15"/>
      <c r="E63" s="15"/>
      <c r="F63" s="6"/>
      <c r="G63" s="7"/>
    </row>
  </sheetData>
  <mergeCells count="42">
    <mergeCell ref="A1:G1"/>
    <mergeCell ref="A2:G2"/>
    <mergeCell ref="A3:B3"/>
    <mergeCell ref="C3:D3"/>
    <mergeCell ref="A6:B6"/>
    <mergeCell ref="C6:D6"/>
    <mergeCell ref="E6:G6"/>
    <mergeCell ref="B8:C8"/>
    <mergeCell ref="D8:E8"/>
    <mergeCell ref="E11:G11"/>
    <mergeCell ref="E12:G12"/>
    <mergeCell ref="E13:G13"/>
    <mergeCell ref="E14:G14"/>
    <mergeCell ref="E15:G15"/>
    <mergeCell ref="E16:G16"/>
    <mergeCell ref="F22:G22"/>
    <mergeCell ref="F23:G23"/>
    <mergeCell ref="F24:G24"/>
    <mergeCell ref="F25:G25"/>
    <mergeCell ref="F26:G26"/>
    <mergeCell ref="F27:G27"/>
    <mergeCell ref="F28:G28"/>
    <mergeCell ref="A38:G38"/>
    <mergeCell ref="A39:G39"/>
    <mergeCell ref="A40:G40"/>
    <mergeCell ref="A41:G41"/>
    <mergeCell ref="A42:G42"/>
    <mergeCell ref="A45:E45"/>
    <mergeCell ref="A46:E46"/>
    <mergeCell ref="A47:E47"/>
    <mergeCell ref="A48:E48"/>
    <mergeCell ref="A49:E49"/>
    <mergeCell ref="A50:E50"/>
    <mergeCell ref="E53:F53"/>
    <mergeCell ref="E54:F54"/>
    <mergeCell ref="E55:F55"/>
    <mergeCell ref="E56:F56"/>
    <mergeCell ref="E57:F57"/>
    <mergeCell ref="A60:E60"/>
    <mergeCell ref="A61:E61"/>
    <mergeCell ref="A62:E62"/>
    <mergeCell ref="A63:E63"/>
  </mergeCells>
  <conditionalFormatting sqref="B12:C15">
    <cfRule type="expression" dxfId="0" priority="1">
      <formula>B12="grün"</formula>
    </cfRule>
    <cfRule type="expression" dxfId="1" priority="2">
      <formula>B12="gelb"</formula>
    </cfRule>
    <cfRule type="expression" dxfId="2" priority="3">
      <formula>B12="rot"</formula>
    </cfRule>
  </conditionalFormatting>
  <conditionalFormatting sqref="E23:E28">
    <cfRule type="expression" dxfId="3" priority="4">
      <formula>E23="erreicht"</formula>
    </cfRule>
    <cfRule type="expression" dxfId="4" priority="5">
      <formula>E23="gefährdet"</formula>
    </cfRule>
    <cfRule type="expression" dxfId="5" priority="6">
      <formula>E23="verzögert"</formula>
    </cfRule>
  </conditionalFormatting>
  <conditionalFormatting sqref="D23:D28">
    <cfRule type="expression" dxfId="6" priority="7">
      <formula>AND(ISNUMBER(D23),D23&gt;=$E$18)</formula>
    </cfRule>
    <cfRule type="expression" dxfId="7" priority="8">
      <formula>AND(ISNUMBER(D23),D23&gt;=$C$18)</formula>
    </cfRule>
  </conditionalFormatting>
  <conditionalFormatting sqref="F32:F35">
    <cfRule type="expression" dxfId="8" priority="9">
      <formula>AND(ISNUMBER(F32),F32&gt;=$E$19)</formula>
    </cfRule>
    <cfRule type="expression" dxfId="9" priority="10">
      <formula>AND(ISNUMBER(F32),F32&gt;=$C$19)</formula>
    </cfRule>
  </conditionalFormatting>
  <conditionalFormatting sqref="D54:D57">
    <cfRule type="expression" dxfId="10" priority="11">
      <formula>LEFT(D54,4)="hoch"</formula>
    </cfRule>
    <cfRule type="expression" dxfId="11" priority="12">
      <formula>LEFT(D54,6)="mittel"</formula>
    </cfRule>
    <cfRule type="expression" dxfId="12" priority="13">
      <formula>LEFT(D54,6)="gering"</formula>
    </cfRule>
  </conditionalFormatting>
  <dataValidations count="4">
    <dataValidation type="list" allowBlank="1" showInputMessage="1" prompt="grün: im Plan. gelb: Abweichung, die das Team selbst auffängt. rot: Auftraggeber muss entscheiden." sqref="B12:B15">
      <formula1>"grün,gelb,rot"</formula1>
    </dataValidation>
    <dataValidation type="list" allowBlank="1" sqref="B54:C57">
      <formula1>"hoch,mittel,gering"</formula1>
    </dataValidation>
    <dataValidation type="list" allowBlank="1" showInputMessage="1" prompt="Entwicklung seit dem letzten Bericht" sqref="D12:D15">
      <formula1>"besser,gleich,schlechter"</formula1>
    </dataValidation>
    <dataValidation type="list" allowBlank="1" sqref="E23:E28">
      <formula1>"erreicht,im Plan,gefährdet,verzögert"</formula1>
    </dataValidation>
  </dataValidations>
  <printOptions horizontalCentered="1"/>
  <pageMargins left="0.5" right="0.5" top="0.6" bottom="0.7" header="0.3" footer="0.3"/>
  <pageSetup paperSize="9" orientation="portrait" fitToWidth="1" fitToHeight="1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G63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6" width="13" customWidth="1"/>
    <col min="7" max="7" width="30" customWidth="1"/>
  </cols>
  <sheetData>
    <row r="1" ht="3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14" customHeight="1" spans="1:5" x14ac:dyDescent="0.25">
      <c r="A5" s="5" t="s">
        <v>4</v>
      </c>
      <c r="C5" s="5" t="s">
        <v>5</v>
      </c>
      <c r="E5" s="5" t="s">
        <v>6</v>
      </c>
    </row>
    <row r="6" ht="20" customHeight="1" spans="1:7" x14ac:dyDescent="0.25">
      <c r="A6" s="6" t="s">
        <v>61</v>
      </c>
      <c r="B6" s="6"/>
      <c r="C6" s="6" t="s">
        <v>62</v>
      </c>
      <c r="D6" s="6"/>
      <c r="E6" s="6" t="s">
        <v>63</v>
      </c>
      <c r="F6" s="6"/>
      <c r="G6" s="6"/>
    </row>
    <row r="7" ht="14" customHeight="1" spans="1:7" x14ac:dyDescent="0.25">
      <c r="A7" s="5" t="s">
        <v>7</v>
      </c>
      <c r="B7" s="5" t="s">
        <v>8</v>
      </c>
      <c r="D7" s="5" t="s">
        <v>9</v>
      </c>
      <c r="F7" s="5" t="s">
        <v>10</v>
      </c>
      <c r="G7" s="5" t="s">
        <v>11</v>
      </c>
    </row>
    <row r="8" ht="20" customHeight="1" spans="1:7" x14ac:dyDescent="0.25">
      <c r="A8" s="7">
        <v>46349</v>
      </c>
      <c r="B8" s="7">
        <v>46360</v>
      </c>
      <c r="C8" s="7"/>
      <c r="D8" s="7">
        <v>46360</v>
      </c>
      <c r="E8" s="7"/>
      <c r="F8" s="8">
        <v>3</v>
      </c>
      <c r="G8" s="6" t="s">
        <v>64</v>
      </c>
    </row>
    <row r="10" ht="22" customHeight="1" spans="1:1" x14ac:dyDescent="0.25">
      <c r="A10" s="9" t="s">
        <v>12</v>
      </c>
    </row>
    <row r="11" ht="28" customHeight="1" spans="1:7" x14ac:dyDescent="0.25">
      <c r="A11" s="10" t="s">
        <v>13</v>
      </c>
      <c r="B11" s="11" t="s">
        <v>14</v>
      </c>
      <c r="C11" s="11" t="s">
        <v>15</v>
      </c>
      <c r="D11" s="11" t="s">
        <v>16</v>
      </c>
      <c r="E11" s="10" t="s">
        <v>17</v>
      </c>
      <c r="F11" s="10"/>
      <c r="G11" s="10"/>
    </row>
    <row r="12" ht="30" customHeight="1" spans="1:7" x14ac:dyDescent="0.25">
      <c r="A12" s="12" t="s">
        <v>18</v>
      </c>
      <c r="B12" s="13" t="s">
        <v>65</v>
      </c>
      <c r="C12" s="14">
        <f>IF(COUNTIF(B13:B15,"rot")&gt;0,"rot",IF(COUNTIF(B13:B15,"gelb")&gt;0,"gelb",IF(COUNTIF(B13:B15,"grün")=3,"grün","")))</f>
      </c>
      <c r="D12" s="13" t="s">
        <v>66</v>
      </c>
      <c r="E12" s="15" t="s">
        <v>67</v>
      </c>
      <c r="F12" s="15"/>
      <c r="G12" s="15"/>
    </row>
    <row r="13" ht="30" customHeight="1" spans="1:7" x14ac:dyDescent="0.25">
      <c r="A13" s="12" t="s">
        <v>19</v>
      </c>
      <c r="B13" s="13" t="s">
        <v>65</v>
      </c>
      <c r="C13" s="14">
        <f>IF(COUNT(D23:D28)=0,"",IF(MAX(D23:D28)&gt;=$E$18,"rot",IF(MAX(D23:D28)&gt;=$C$18,"gelb","grün")))</f>
      </c>
      <c r="D13" s="13" t="s">
        <v>68</v>
      </c>
      <c r="E13" s="15" t="s">
        <v>69</v>
      </c>
      <c r="F13" s="15"/>
      <c r="G13" s="15"/>
    </row>
    <row r="14" ht="30" customHeight="1" spans="1:7" x14ac:dyDescent="0.25">
      <c r="A14" s="12" t="s">
        <v>20</v>
      </c>
      <c r="B14" s="13" t="s">
        <v>70</v>
      </c>
      <c r="C14" s="14">
        <f>IF(NOT(ISNUMBER(F35)),"",IF(F35&gt;=$E$19,"rot",IF(F35&gt;=$C$19,"gelb","grün")))</f>
      </c>
      <c r="D14" s="13" t="s">
        <v>66</v>
      </c>
      <c r="E14" s="15" t="s">
        <v>71</v>
      </c>
      <c r="F14" s="15"/>
      <c r="G14" s="15"/>
    </row>
    <row r="15" ht="30" customHeight="1" spans="1:7" x14ac:dyDescent="0.25">
      <c r="A15" s="12" t="s">
        <v>21</v>
      </c>
      <c r="B15" s="13" t="s">
        <v>70</v>
      </c>
      <c r="C15" s="14"/>
      <c r="D15" s="13" t="s">
        <v>66</v>
      </c>
      <c r="E15" s="15" t="s">
        <v>72</v>
      </c>
      <c r="F15" s="15"/>
      <c r="G15" s="15"/>
    </row>
    <row r="16" ht="30" customHeight="1" spans="1:7" x14ac:dyDescent="0.25">
      <c r="A16" s="12" t="s">
        <v>22</v>
      </c>
      <c r="B16" s="16">
        <v>0.24</v>
      </c>
      <c r="C16" s="16">
        <v>0.26</v>
      </c>
      <c r="D16" s="17">
        <f>IF(AND(ISNUMBER(B16),ISNUMBER(C16)),ROUND((B16-C16)*100,0),"")</f>
      </c>
      <c r="E16" s="15"/>
      <c r="F16" s="15"/>
      <c r="G16" s="15"/>
    </row>
    <row r="18" ht="18" customHeight="1" spans="1:5" x14ac:dyDescent="0.25">
      <c r="A18" s="18" t="s">
        <v>23</v>
      </c>
      <c r="B18" s="19" t="s">
        <v>24</v>
      </c>
      <c r="C18" s="8">
        <v>5</v>
      </c>
      <c r="D18" s="19" t="s">
        <v>25</v>
      </c>
      <c r="E18" s="8">
        <v>15</v>
      </c>
    </row>
    <row r="19" ht="18" customHeight="1" spans="1:5" x14ac:dyDescent="0.25">
      <c r="A19" s="18" t="s">
        <v>26</v>
      </c>
      <c r="B19" s="19" t="s">
        <v>24</v>
      </c>
      <c r="C19" s="16">
        <v>0.05</v>
      </c>
      <c r="D19" s="19" t="s">
        <v>25</v>
      </c>
      <c r="E19" s="16">
        <v>0.1</v>
      </c>
    </row>
    <row r="21" ht="22" customHeight="1" spans="1:1" x14ac:dyDescent="0.25">
      <c r="A21" s="9" t="s">
        <v>27</v>
      </c>
    </row>
    <row r="22" ht="28" customHeight="1" spans="1:7" x14ac:dyDescent="0.25">
      <c r="A22" s="10" t="s">
        <v>28</v>
      </c>
      <c r="B22" s="11" t="s">
        <v>29</v>
      </c>
      <c r="C22" s="11" t="s">
        <v>30</v>
      </c>
      <c r="D22" s="11" t="s">
        <v>31</v>
      </c>
      <c r="E22" s="11" t="s">
        <v>32</v>
      </c>
      <c r="F22" s="10" t="s">
        <v>33</v>
      </c>
      <c r="G22" s="10"/>
    </row>
    <row r="23" ht="18" customHeight="1" spans="1:7" x14ac:dyDescent="0.25">
      <c r="A23" s="6" t="s">
        <v>73</v>
      </c>
      <c r="B23" s="20">
        <v>46353</v>
      </c>
      <c r="C23" s="20">
        <v>46353</v>
      </c>
      <c r="D23" s="21">
        <f>IF(AND(ISNUMBER(B23),ISNUMBER(C23)),C23-B23,"")</f>
      </c>
      <c r="E23" s="13" t="s">
        <v>74</v>
      </c>
      <c r="F23" s="6"/>
      <c r="G23" s="6"/>
    </row>
    <row r="24" ht="18" customHeight="1" spans="1:7" x14ac:dyDescent="0.25">
      <c r="A24" s="6" t="s">
        <v>75</v>
      </c>
      <c r="B24" s="20">
        <v>46402</v>
      </c>
      <c r="C24" s="20">
        <v>46402</v>
      </c>
      <c r="D24" s="21">
        <f>IF(AND(ISNUMBER(B24),ISNUMBER(C24)),C24-B24,"")</f>
      </c>
      <c r="E24" s="13" t="s">
        <v>76</v>
      </c>
      <c r="F24" s="6"/>
      <c r="G24" s="6"/>
    </row>
    <row r="25" ht="18" customHeight="1" spans="1:7" x14ac:dyDescent="0.25">
      <c r="A25" s="6" t="s">
        <v>77</v>
      </c>
      <c r="B25" s="20">
        <v>46489</v>
      </c>
      <c r="C25" s="20">
        <v>46496</v>
      </c>
      <c r="D25" s="21">
        <f>IF(AND(ISNUMBER(B25),ISNUMBER(C25)),C25-B25,"")</f>
      </c>
      <c r="E25" s="13" t="s">
        <v>78</v>
      </c>
      <c r="F25" s="6" t="s">
        <v>79</v>
      </c>
      <c r="G25" s="6"/>
    </row>
    <row r="26" ht="18" customHeight="1" spans="1:7" x14ac:dyDescent="0.25">
      <c r="A26" s="6" t="s">
        <v>80</v>
      </c>
      <c r="B26" s="20">
        <v>46491</v>
      </c>
      <c r="C26" s="20">
        <v>46498</v>
      </c>
      <c r="D26" s="21">
        <f>IF(AND(ISNUMBER(B26),ISNUMBER(C26)),C26-B26,"")</f>
      </c>
      <c r="E26" s="13" t="s">
        <v>78</v>
      </c>
      <c r="F26" s="6" t="s">
        <v>81</v>
      </c>
      <c r="G26" s="6"/>
    </row>
    <row r="27" ht="18" customHeight="1" spans="1:7" x14ac:dyDescent="0.25">
      <c r="A27" s="6"/>
      <c r="B27" s="20"/>
      <c r="C27" s="20"/>
      <c r="D27" s="21">
        <f>IF(AND(ISNUMBER(B27),ISNUMBER(C27)),C27-B27,"")</f>
      </c>
      <c r="E27" s="13"/>
      <c r="F27" s="6"/>
      <c r="G27" s="6"/>
    </row>
    <row r="28" ht="18" customHeight="1" spans="1:7" x14ac:dyDescent="0.25">
      <c r="A28" s="6"/>
      <c r="B28" s="20"/>
      <c r="C28" s="20"/>
      <c r="D28" s="21">
        <f>IF(AND(ISNUMBER(B28),ISNUMBER(C28)),C28-B28,"")</f>
      </c>
      <c r="E28" s="13"/>
      <c r="F28" s="6"/>
      <c r="G28" s="6"/>
    </row>
    <row r="30" ht="22" customHeight="1" spans="1:1" x14ac:dyDescent="0.25">
      <c r="A30" s="9" t="s">
        <v>34</v>
      </c>
    </row>
    <row r="31" ht="28" customHeight="1" spans="1:7" x14ac:dyDescent="0.25">
      <c r="A31" s="10" t="s">
        <v>35</v>
      </c>
      <c r="B31" s="22" t="s">
        <v>29</v>
      </c>
      <c r="C31" s="22" t="s">
        <v>36</v>
      </c>
      <c r="D31" s="22" t="s">
        <v>37</v>
      </c>
      <c r="E31" s="22" t="s">
        <v>38</v>
      </c>
      <c r="F31" s="22" t="s">
        <v>39</v>
      </c>
      <c r="G31" s="22" t="s">
        <v>40</v>
      </c>
    </row>
    <row r="32" ht="18" customHeight="1" spans="1:7" x14ac:dyDescent="0.25">
      <c r="A32" s="6" t="s">
        <v>41</v>
      </c>
      <c r="B32" s="23">
        <v>420</v>
      </c>
      <c r="C32" s="23">
        <v>126</v>
      </c>
      <c r="D32" s="23">
        <v>430</v>
      </c>
      <c r="E32" s="24">
        <f>IF(AND(ISNUMBER(B32),ISNUMBER(D32)),D32-B32,"")</f>
      </c>
      <c r="F32" s="25">
        <f>IF(AND(ISNUMBER(B32),N(B32)&lt;&gt;0,ISNUMBER(D32)),(D32-B32)/B32,"")</f>
      </c>
      <c r="G32" s="26">
        <f>IF(AND(ISNUMBER(B32),N(B32)&lt;&gt;0,ISNUMBER(C32)),C32/B32,"")</f>
      </c>
    </row>
    <row r="33" ht="18" customHeight="1" spans="1:7" x14ac:dyDescent="0.25">
      <c r="A33" s="6" t="s">
        <v>42</v>
      </c>
      <c r="B33" s="27">
        <v>46200</v>
      </c>
      <c r="C33" s="27">
        <v>13860</v>
      </c>
      <c r="D33" s="27">
        <v>47300</v>
      </c>
      <c r="E33" s="28">
        <f>IF(AND(ISNUMBER(B33),ISNUMBER(D33)),D33-B33,"")</f>
      </c>
      <c r="F33" s="25">
        <f>IF(AND(ISNUMBER(B33),N(B33)&lt;&gt;0,ISNUMBER(D33)),(D33-B33)/B33,"")</f>
      </c>
      <c r="G33" s="26">
        <f>IF(AND(ISNUMBER(B33),N(B33)&lt;&gt;0,ISNUMBER(C33)),C33/B33,"")</f>
      </c>
    </row>
    <row r="34" ht="18" customHeight="1" spans="1:7" x14ac:dyDescent="0.25">
      <c r="A34" s="6" t="s">
        <v>43</v>
      </c>
      <c r="B34" s="27">
        <v>1800</v>
      </c>
      <c r="C34" s="27">
        <v>1200</v>
      </c>
      <c r="D34" s="27">
        <v>1800</v>
      </c>
      <c r="E34" s="28">
        <f>IF(AND(ISNUMBER(B34),ISNUMBER(D34)),D34-B34,"")</f>
      </c>
      <c r="F34" s="25">
        <f>IF(AND(ISNUMBER(B34),N(B34)&lt;&gt;0,ISNUMBER(D34)),(D34-B34)/B34,"")</f>
      </c>
      <c r="G34" s="26">
        <f>IF(AND(ISNUMBER(B34),N(B34)&lt;&gt;0,ISNUMBER(C34)),C34/B34,"")</f>
      </c>
    </row>
    <row r="35" ht="18" customHeight="1" spans="1:7" x14ac:dyDescent="0.25">
      <c r="A35" s="29" t="s">
        <v>44</v>
      </c>
      <c r="B35" s="30">
        <f>IF(COUNT(B33:B34)=0,"",SUM(B33:B34))</f>
      </c>
      <c r="C35" s="30">
        <f>IF(COUNT(C33:C34)=0,"",SUM(C33:C34))</f>
      </c>
      <c r="D35" s="30">
        <f>IF(COUNT(D33:D34)=0,"",SUM(D33:D34))</f>
      </c>
      <c r="E35" s="28">
        <f>IF(AND(ISNUMBER(B35),ISNUMBER(D35)),D35-B35,"")</f>
      </c>
      <c r="F35" s="25">
        <f>IF(AND(ISNUMBER(B35),N(B35)&lt;&gt;0,ISNUMBER(D35)),(D35-B35)/B35,"")</f>
      </c>
      <c r="G35" s="26">
        <f>IF(AND(ISNUMBER(B35),N(B35)&lt;&gt;0,ISNUMBER(C35)),C35/B35,"")</f>
      </c>
    </row>
    <row r="37" ht="22" customHeight="1" spans="1:1" x14ac:dyDescent="0.25">
      <c r="A37" s="9" t="s">
        <v>45</v>
      </c>
    </row>
    <row r="38" ht="18" customHeight="1" spans="1:7" x14ac:dyDescent="0.25">
      <c r="A38" s="6" t="s">
        <v>82</v>
      </c>
      <c r="B38" s="6"/>
      <c r="C38" s="6"/>
      <c r="D38" s="6"/>
      <c r="E38" s="6"/>
      <c r="F38" s="6"/>
      <c r="G38" s="6"/>
    </row>
    <row r="39" ht="18" customHeight="1" spans="1:7" x14ac:dyDescent="0.25">
      <c r="A39" s="6" t="s">
        <v>83</v>
      </c>
      <c r="B39" s="6"/>
      <c r="C39" s="6"/>
      <c r="D39" s="6"/>
      <c r="E39" s="6"/>
      <c r="F39" s="6"/>
      <c r="G39" s="6"/>
    </row>
    <row r="40" ht="18" customHeight="1" spans="1:7" x14ac:dyDescent="0.25">
      <c r="A40" s="6" t="s">
        <v>84</v>
      </c>
      <c r="B40" s="6"/>
      <c r="C40" s="6"/>
      <c r="D40" s="6"/>
      <c r="E40" s="6"/>
      <c r="F40" s="6"/>
      <c r="G40" s="6"/>
    </row>
    <row r="41" ht="18" customHeight="1" spans="1:7" x14ac:dyDescent="0.25">
      <c r="A41" s="6" t="s">
        <v>85</v>
      </c>
      <c r="B41" s="6"/>
      <c r="C41" s="6"/>
      <c r="D41" s="6"/>
      <c r="E41" s="6"/>
      <c r="F41" s="6"/>
      <c r="G41" s="6"/>
    </row>
    <row r="42" ht="18" customHeight="1" spans="1:7" x14ac:dyDescent="0.25">
      <c r="A42" s="6"/>
      <c r="B42" s="6"/>
      <c r="C42" s="6"/>
      <c r="D42" s="6"/>
      <c r="E42" s="6"/>
      <c r="F42" s="6"/>
      <c r="G42" s="6"/>
    </row>
    <row r="44" ht="22" customHeight="1" spans="1:1" x14ac:dyDescent="0.25">
      <c r="A44" s="9" t="s">
        <v>46</v>
      </c>
    </row>
    <row r="45" ht="18" customHeight="1" spans="1:7" x14ac:dyDescent="0.25">
      <c r="A45" s="10" t="s">
        <v>47</v>
      </c>
      <c r="B45" s="10"/>
      <c r="C45" s="10"/>
      <c r="D45" s="10"/>
      <c r="E45" s="10"/>
      <c r="F45" s="10" t="s">
        <v>48</v>
      </c>
      <c r="G45" s="10" t="s">
        <v>49</v>
      </c>
    </row>
    <row r="46" ht="18" customHeight="1" spans="1:7" x14ac:dyDescent="0.25">
      <c r="A46" s="6" t="s">
        <v>86</v>
      </c>
      <c r="B46" s="6"/>
      <c r="C46" s="6"/>
      <c r="D46" s="6"/>
      <c r="E46" s="6"/>
      <c r="F46" s="6" t="s">
        <v>87</v>
      </c>
      <c r="G46" s="7">
        <v>46367</v>
      </c>
    </row>
    <row r="47" ht="18" customHeight="1" spans="1:7" x14ac:dyDescent="0.25">
      <c r="A47" s="6" t="s">
        <v>88</v>
      </c>
      <c r="B47" s="6"/>
      <c r="C47" s="6"/>
      <c r="D47" s="6"/>
      <c r="E47" s="6"/>
      <c r="F47" s="6" t="s">
        <v>89</v>
      </c>
      <c r="G47" s="7">
        <v>46367</v>
      </c>
    </row>
    <row r="48" ht="18" customHeight="1" spans="1:7" x14ac:dyDescent="0.25">
      <c r="A48" s="6" t="s">
        <v>90</v>
      </c>
      <c r="B48" s="6"/>
      <c r="C48" s="6"/>
      <c r="D48" s="6"/>
      <c r="E48" s="6"/>
      <c r="F48" s="6" t="s">
        <v>89</v>
      </c>
      <c r="G48" s="7">
        <v>46372</v>
      </c>
    </row>
    <row r="49" ht="18" customHeight="1" spans="1:7" x14ac:dyDescent="0.25">
      <c r="A49" s="6" t="s">
        <v>91</v>
      </c>
      <c r="B49" s="6"/>
      <c r="C49" s="6"/>
      <c r="D49" s="6"/>
      <c r="E49" s="6"/>
      <c r="F49" s="6" t="s">
        <v>92</v>
      </c>
      <c r="G49" s="7">
        <v>46374</v>
      </c>
    </row>
    <row r="50" ht="18" customHeight="1" spans="1:7" x14ac:dyDescent="0.25">
      <c r="A50" s="6"/>
      <c r="B50" s="6"/>
      <c r="C50" s="6"/>
      <c r="D50" s="6"/>
      <c r="E50" s="6"/>
      <c r="F50" s="6"/>
      <c r="G50" s="7"/>
    </row>
    <row r="52" ht="22" customHeight="1" spans="1:1" x14ac:dyDescent="0.25">
      <c r="A52" s="9" t="s">
        <v>50</v>
      </c>
    </row>
    <row r="53" ht="28" customHeight="1" spans="1:7" x14ac:dyDescent="0.25">
      <c r="A53" s="10" t="s">
        <v>51</v>
      </c>
      <c r="B53" s="11" t="s">
        <v>52</v>
      </c>
      <c r="C53" s="11" t="s">
        <v>53</v>
      </c>
      <c r="D53" s="11" t="s">
        <v>54</v>
      </c>
      <c r="E53" s="10" t="s">
        <v>55</v>
      </c>
      <c r="F53" s="10"/>
      <c r="G53" s="10" t="s">
        <v>56</v>
      </c>
    </row>
    <row r="54" ht="42" customHeight="1" spans="1:7" x14ac:dyDescent="0.25">
      <c r="A54" s="15" t="s">
        <v>93</v>
      </c>
      <c r="B54" s="13" t="s">
        <v>94</v>
      </c>
      <c r="C54" s="13" t="s">
        <v>94</v>
      </c>
      <c r="D54" s="14">
        <f>IF(OR(B54="",C54=""),"",IFERROR(IF(MATCH(B54,{"gering","mittel","hoch"},0)*MATCH(C54,{"gering","mittel","hoch"},0)&gt;=6,"hoch",IF(MATCH(B54,{"gering","mittel","hoch"},0)*MATCH(C54,{"gering","mittel","hoch"},0)&gt;=3,"mittel","gering"))&amp;" ("&amp;MATCH(B54,{"gering","mittel","hoch"},0)*MATCH(C54,{"gering","mittel","hoch"},0)&amp;")",""))</f>
      </c>
      <c r="E54" s="15" t="s">
        <v>95</v>
      </c>
      <c r="F54" s="15"/>
      <c r="G54" s="6" t="s">
        <v>89</v>
      </c>
    </row>
    <row r="55" ht="42" customHeight="1" spans="1:7" x14ac:dyDescent="0.25">
      <c r="A55" s="15" t="s">
        <v>96</v>
      </c>
      <c r="B55" s="13" t="s">
        <v>97</v>
      </c>
      <c r="C55" s="13" t="s">
        <v>97</v>
      </c>
      <c r="D55" s="14">
        <f>IF(OR(B55="",C55=""),"",IFERROR(IF(MATCH(B55,{"gering","mittel","hoch"},0)*MATCH(C55,{"gering","mittel","hoch"},0)&gt;=6,"hoch",IF(MATCH(B55,{"gering","mittel","hoch"},0)*MATCH(C55,{"gering","mittel","hoch"},0)&gt;=3,"mittel","gering"))&amp;" ("&amp;MATCH(B55,{"gering","mittel","hoch"},0)*MATCH(C55,{"gering","mittel","hoch"},0)&amp;")",""))</f>
      </c>
      <c r="E55" s="15" t="s">
        <v>98</v>
      </c>
      <c r="F55" s="15"/>
      <c r="G55" s="6" t="s">
        <v>89</v>
      </c>
    </row>
    <row r="56" ht="42" customHeight="1" spans="1:7" x14ac:dyDescent="0.25">
      <c r="A56" s="15" t="s">
        <v>99</v>
      </c>
      <c r="B56" s="13" t="s">
        <v>100</v>
      </c>
      <c r="C56" s="13" t="s">
        <v>94</v>
      </c>
      <c r="D56" s="14">
        <f>IF(OR(B56="",C56=""),"",IFERROR(IF(MATCH(B56,{"gering","mittel","hoch"},0)*MATCH(C56,{"gering","mittel","hoch"},0)&gt;=6,"hoch",IF(MATCH(B56,{"gering","mittel","hoch"},0)*MATCH(C56,{"gering","mittel","hoch"},0)&gt;=3,"mittel","gering"))&amp;" ("&amp;MATCH(B56,{"gering","mittel","hoch"},0)*MATCH(C56,{"gering","mittel","hoch"},0)&amp;")",""))</f>
      </c>
      <c r="E56" s="15" t="s">
        <v>101</v>
      </c>
      <c r="F56" s="15"/>
      <c r="G56" s="6" t="s">
        <v>92</v>
      </c>
    </row>
    <row r="57" ht="42" customHeight="1" spans="1:7" x14ac:dyDescent="0.25">
      <c r="A57" s="15"/>
      <c r="B57" s="13"/>
      <c r="C57" s="13"/>
      <c r="D57" s="14">
        <f>IF(OR(B57="",C57=""),"",IFERROR(IF(MATCH(B57,{"gering","mittel","hoch"},0)*MATCH(C57,{"gering","mittel","hoch"},0)&gt;=6,"hoch",IF(MATCH(B57,{"gering","mittel","hoch"},0)*MATCH(C57,{"gering","mittel","hoch"},0)&gt;=3,"mittel","gering"))&amp;" ("&amp;MATCH(B57,{"gering","mittel","hoch"},0)*MATCH(C57,{"gering","mittel","hoch"},0)&amp;")",""))</f>
      </c>
      <c r="E57" s="15"/>
      <c r="F57" s="15"/>
      <c r="G57" s="6"/>
    </row>
    <row r="59" ht="22" customHeight="1" spans="1:1" x14ac:dyDescent="0.25">
      <c r="A59" s="9" t="s">
        <v>57</v>
      </c>
    </row>
    <row r="60" ht="18" customHeight="1" spans="1:7" x14ac:dyDescent="0.25">
      <c r="A60" s="10" t="s">
        <v>58</v>
      </c>
      <c r="B60" s="10"/>
      <c r="C60" s="10"/>
      <c r="D60" s="10"/>
      <c r="E60" s="10"/>
      <c r="F60" s="10" t="s">
        <v>59</v>
      </c>
      <c r="G60" s="10" t="s">
        <v>49</v>
      </c>
    </row>
    <row r="61" ht="30" customHeight="1" spans="1:7" x14ac:dyDescent="0.25">
      <c r="A61" s="15" t="s">
        <v>102</v>
      </c>
      <c r="B61" s="15"/>
      <c r="C61" s="15"/>
      <c r="D61" s="15"/>
      <c r="E61" s="15"/>
      <c r="F61" s="6" t="s">
        <v>103</v>
      </c>
      <c r="G61" s="7">
        <v>46367</v>
      </c>
    </row>
    <row r="62" ht="30" customHeight="1" spans="1:7" x14ac:dyDescent="0.25">
      <c r="A62" s="15"/>
      <c r="B62" s="15"/>
      <c r="C62" s="15"/>
      <c r="D62" s="15"/>
      <c r="E62" s="15"/>
      <c r="F62" s="6"/>
      <c r="G62" s="7"/>
    </row>
    <row r="63" ht="30" customHeight="1" spans="1:7" x14ac:dyDescent="0.25">
      <c r="A63" s="15"/>
      <c r="B63" s="15"/>
      <c r="C63" s="15"/>
      <c r="D63" s="15"/>
      <c r="E63" s="15"/>
      <c r="F63" s="6"/>
      <c r="G63" s="7"/>
    </row>
  </sheetData>
  <mergeCells count="42">
    <mergeCell ref="A1:G1"/>
    <mergeCell ref="A2:G2"/>
    <mergeCell ref="A3:B3"/>
    <mergeCell ref="C3:D3"/>
    <mergeCell ref="A6:B6"/>
    <mergeCell ref="C6:D6"/>
    <mergeCell ref="E6:G6"/>
    <mergeCell ref="B8:C8"/>
    <mergeCell ref="D8:E8"/>
    <mergeCell ref="E11:G11"/>
    <mergeCell ref="E12:G12"/>
    <mergeCell ref="E13:G13"/>
    <mergeCell ref="E14:G14"/>
    <mergeCell ref="E15:G15"/>
    <mergeCell ref="E16:G16"/>
    <mergeCell ref="F22:G22"/>
    <mergeCell ref="F23:G23"/>
    <mergeCell ref="F24:G24"/>
    <mergeCell ref="F25:G25"/>
    <mergeCell ref="F26:G26"/>
    <mergeCell ref="F27:G27"/>
    <mergeCell ref="F28:G28"/>
    <mergeCell ref="A38:G38"/>
    <mergeCell ref="A39:G39"/>
    <mergeCell ref="A40:G40"/>
    <mergeCell ref="A41:G41"/>
    <mergeCell ref="A42:G42"/>
    <mergeCell ref="A45:E45"/>
    <mergeCell ref="A46:E46"/>
    <mergeCell ref="A47:E47"/>
    <mergeCell ref="A48:E48"/>
    <mergeCell ref="A49:E49"/>
    <mergeCell ref="A50:E50"/>
    <mergeCell ref="E53:F53"/>
    <mergeCell ref="E54:F54"/>
    <mergeCell ref="E55:F55"/>
    <mergeCell ref="E56:F56"/>
    <mergeCell ref="E57:F57"/>
    <mergeCell ref="A60:E60"/>
    <mergeCell ref="A61:E61"/>
    <mergeCell ref="A62:E62"/>
    <mergeCell ref="A63:E63"/>
  </mergeCells>
  <conditionalFormatting sqref="B12:C15">
    <cfRule type="expression" dxfId="13" priority="1">
      <formula>B12="grün"</formula>
    </cfRule>
    <cfRule type="expression" dxfId="14" priority="2">
      <formula>B12="gelb"</formula>
    </cfRule>
    <cfRule type="expression" dxfId="15" priority="3">
      <formula>B12="rot"</formula>
    </cfRule>
  </conditionalFormatting>
  <conditionalFormatting sqref="E23:E28">
    <cfRule type="expression" dxfId="16" priority="4">
      <formula>E23="erreicht"</formula>
    </cfRule>
    <cfRule type="expression" dxfId="17" priority="5">
      <formula>E23="gefährdet"</formula>
    </cfRule>
    <cfRule type="expression" dxfId="18" priority="6">
      <formula>E23="verzögert"</formula>
    </cfRule>
  </conditionalFormatting>
  <conditionalFormatting sqref="D23:D28">
    <cfRule type="expression" dxfId="19" priority="7">
      <formula>AND(ISNUMBER(D23),D23&gt;=$E$18)</formula>
    </cfRule>
    <cfRule type="expression" dxfId="20" priority="8">
      <formula>AND(ISNUMBER(D23),D23&gt;=$C$18)</formula>
    </cfRule>
  </conditionalFormatting>
  <conditionalFormatting sqref="F32:F35">
    <cfRule type="expression" dxfId="21" priority="9">
      <formula>AND(ISNUMBER(F32),F32&gt;=$E$19)</formula>
    </cfRule>
    <cfRule type="expression" dxfId="22" priority="10">
      <formula>AND(ISNUMBER(F32),F32&gt;=$C$19)</formula>
    </cfRule>
  </conditionalFormatting>
  <conditionalFormatting sqref="D54:D57">
    <cfRule type="expression" dxfId="23" priority="11">
      <formula>LEFT(D54,4)="hoch"</formula>
    </cfRule>
    <cfRule type="expression" dxfId="24" priority="12">
      <formula>LEFT(D54,6)="mittel"</formula>
    </cfRule>
    <cfRule type="expression" dxfId="25" priority="13">
      <formula>LEFT(D54,6)="gering"</formula>
    </cfRule>
  </conditionalFormatting>
  <dataValidations count="4">
    <dataValidation type="list" allowBlank="1" showInputMessage="1" prompt="grün: im Plan. gelb: Abweichung, die das Team selbst auffängt. rot: Auftraggeber muss entscheiden." sqref="B12:B15">
      <formula1>"grün,gelb,rot"</formula1>
    </dataValidation>
    <dataValidation type="list" allowBlank="1" sqref="B54:C57">
      <formula1>"hoch,mittel,gering"</formula1>
    </dataValidation>
    <dataValidation type="list" allowBlank="1" showInputMessage="1" prompt="Entwicklung seit dem letzten Bericht" sqref="D12:D15">
      <formula1>"besser,gleich,schlechter"</formula1>
    </dataValidation>
    <dataValidation type="list" allowBlank="1" sqref="E23:E28">
      <formula1>"erreicht,im Plan,gefährdet,verzögert"</formula1>
    </dataValidation>
  </dataValidations>
  <printOptions horizontalCentered="1"/>
  <pageMargins left="0.5" right="0.5" top="0.6" bottom="0.7" header="0.3" footer="0.3"/>
  <pageSetup paperSize="9" orientation="portrait" fitToWidth="1" fitToHeight="1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6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31" t="s">
        <v>104</v>
      </c>
    </row>
    <row r="2" ht="45" customHeight="1" spans="2:2" x14ac:dyDescent="0.25">
      <c r="B2" s="32" t="s">
        <v>105</v>
      </c>
    </row>
    <row r="4" ht="20" customHeight="1" spans="2:2" x14ac:dyDescent="0.25">
      <c r="B4" s="9" t="s">
        <v>106</v>
      </c>
    </row>
    <row r="5" ht="16" customHeight="1" spans="2:2" x14ac:dyDescent="0.25">
      <c r="B5" s="32" t="s">
        <v>107</v>
      </c>
    </row>
    <row r="6" ht="16" customHeight="1" spans="2:2" x14ac:dyDescent="0.25">
      <c r="B6" s="32" t="s">
        <v>108</v>
      </c>
    </row>
    <row r="7" ht="29" customHeight="1" spans="2:2" x14ac:dyDescent="0.25">
      <c r="B7" s="32" t="s">
        <v>109</v>
      </c>
    </row>
    <row r="8" ht="29" customHeight="1" spans="2:2" x14ac:dyDescent="0.25">
      <c r="B8" s="32" t="s">
        <v>110</v>
      </c>
    </row>
    <row r="10" ht="20" customHeight="1" spans="2:2" x14ac:dyDescent="0.25">
      <c r="B10" s="9" t="s">
        <v>111</v>
      </c>
    </row>
    <row r="11" ht="29" customHeight="1" spans="2:2" x14ac:dyDescent="0.25">
      <c r="B11" s="32" t="s">
        <v>112</v>
      </c>
    </row>
    <row r="12" ht="29" customHeight="1" spans="2:2" x14ac:dyDescent="0.25">
      <c r="B12" s="32" t="s">
        <v>113</v>
      </c>
    </row>
    <row r="13" ht="43.5" customHeight="1" spans="2:2" x14ac:dyDescent="0.25">
      <c r="B13" s="32" t="s">
        <v>114</v>
      </c>
    </row>
    <row r="14" ht="29" customHeight="1" spans="2:2" x14ac:dyDescent="0.25">
      <c r="B14" s="32" t="s">
        <v>115</v>
      </c>
    </row>
    <row r="16" ht="20" customHeight="1" spans="2:2" x14ac:dyDescent="0.25">
      <c r="B16" s="9" t="s">
        <v>116</v>
      </c>
    </row>
    <row r="17" ht="43.5" customHeight="1" spans="2:2" x14ac:dyDescent="0.25">
      <c r="B17" s="32" t="s">
        <v>117</v>
      </c>
    </row>
    <row r="18" ht="29" customHeight="1" spans="2:2" x14ac:dyDescent="0.25">
      <c r="B18" s="32" t="s">
        <v>118</v>
      </c>
    </row>
    <row r="19" ht="16" customHeight="1" spans="2:2" x14ac:dyDescent="0.25">
      <c r="B19" s="32" t="s">
        <v>119</v>
      </c>
    </row>
    <row r="21" spans="2:2" x14ac:dyDescent="0.25">
      <c r="B21" s="9" t="s">
        <v>120</v>
      </c>
    </row>
    <row r="22" spans="2:2" x14ac:dyDescent="0.25">
      <c r="B22" s="33" t="s">
        <v>121</v>
      </c>
    </row>
    <row r="23" spans="2:2" x14ac:dyDescent="0.25">
      <c r="B23" s="33" t="s">
        <v>122</v>
      </c>
    </row>
    <row r="24" spans="2:2" x14ac:dyDescent="0.25">
      <c r="B24" s="33" t="s">
        <v>123</v>
      </c>
    </row>
    <row r="26" ht="30" customHeight="1" spans="2:2" x14ac:dyDescent="0.25">
      <c r="B26" s="34" t="s">
        <v>124</v>
      </c>
    </row>
  </sheetData>
  <hyperlinks>
    <hyperlink ref="B22" r:id="rId1"/>
    <hyperlink ref="B23" r:id="rId2"/>
    <hyperlink ref="B24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Statusbericht</vt:lpstr>
      <vt:lpstr>Beispiel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Projektstatusbericht Vorlage</dc:title>
  <dc:subject>Ampeln mit Begründung, Meilensteine, Budget und Risiken auf einer Seite. Excel rechnet Abweichungen und schlägt die Ampel vor.</dc:subject>
  <dc:description>Kostenlose Vorlage von www.teamspace.de, Stand Oktober 2026.</dc:description>
  <cp:keywords>Projektstatusbericht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