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ahnungsrechner" state="visible" r:id="rId4"/>
    <sheet sheetId="2" name="Beispiel" state="visible" r:id="rId5"/>
    <sheet sheetId="3" name="Basiszinssatz" state="visible" r:id="rId6"/>
    <sheet sheetId="4" name="Anleitung" state="visible" r:id="rId7"/>
  </sheets>
  <definedNames>
    <definedName name="_xlnm.Print_Area" localSheetId="0">'Mahnungsrechner'!$A1:$F40</definedName>
    <definedName name="_xlnm.Print_Area" localSheetId="1">'Beispiel'!$A1:$F40</definedName>
    <definedName name="_xlnm.Print_Area" localSheetId="2">'Basiszinssatz'!$A1:$E19</definedName>
  </definedNames>
  <calcPr calcId="171027" fullCalcOnLoad="1"/>
</workbook>
</file>

<file path=xl/comments1.xml><?xml version="1.0" encoding="utf-8"?>
<comments xmlns="http://schemas.openxmlformats.org/spreadsheetml/2006/main">
  <authors>
    <author>Author</author>
  </authors>
  <commentList>
    <comment ref="E8" authorId="0">
      <text>
        <r>
          <t>Den noch offenen Betrag, in der Regel brutto. Nach einer Teilzahlung den Rest eintragen und den Zeitraum neu beginnen.</t>
        </r>
      </text>
    </comment>
    <comment ref="B12" authorId="0">
      <text>
        <r>
          <t>Der erste Tag, an dem der Kunde in Verzug ist. Zum Beispiel der Tag nach Ablauf der Frist aus Ihrer Zahlungserinnerung oder Mahnung, oder bei Unternehmen der 31. Tag nach Fälligkeit und Zugang der Rechnung (§ 286 Abs. 3 BGB).</t>
        </r>
      </text>
    </comment>
    <comment ref="E12" authorId="0">
      <text>
        <r>
          <t>Bis zu welchem Tag gerechnet wird, meist das Datum der Mahnung. Der Tag zählt mit.</t>
        </r>
      </text>
    </comment>
  </commentList>
</comments>
</file>

<file path=xl/comments2.xml><?xml version="1.0" encoding="utf-8"?>
<comments xmlns="http://schemas.openxmlformats.org/spreadsheetml/2006/main">
  <authors>
    <author>Author</author>
  </authors>
  <commentList>
    <comment ref="E8" authorId="0">
      <text>
        <r>
          <t>Den noch offenen Betrag, in der Regel brutto. Nach einer Teilzahlung den Rest eintragen und den Zeitraum neu beginnen.</t>
        </r>
      </text>
    </comment>
    <comment ref="B12" authorId="0">
      <text>
        <r>
          <t>Der erste Tag, an dem der Kunde in Verzug ist. Zum Beispiel der Tag nach Ablauf der Frist aus Ihrer Zahlungserinnerung oder Mahnung, oder bei Unternehmen der 31. Tag nach Fälligkeit und Zugang der Rechnung (§ 286 Abs. 3 BGB).</t>
        </r>
      </text>
    </comment>
    <comment ref="E12" authorId="0">
      <text>
        <r>
          <t>Bis zu welchem Tag gerechnet wird, meist das Datum der Mahnung. Der Tag zählt mit.</t>
        </r>
      </text>
    </comment>
  </commentList>
</comments>
</file>

<file path=xl/sharedStrings.xml><?xml version="1.0" encoding="utf-8"?>
<sst xmlns="http://schemas.openxmlformats.org/spreadsheetml/2006/main" count="120" uniqueCount="72">
  <si>
    <t>Mahnungsrechner</t>
  </si>
  <si>
    <t>Forderung und Verzugszeitraum eintragen. Das Blatt rechnet Zinstage, Verzugszinsen je Zeitabschnitt, Pauschale und Gesamtforderung auf den Cent.</t>
  </si>
  <si>
    <t>Weiß: hier eintragen</t>
  </si>
  <si>
    <t>Grau: wird berechnet</t>
  </si>
  <si>
    <t>Forderung</t>
  </si>
  <si>
    <t>Kunde</t>
  </si>
  <si>
    <t>Rechnungs-Nr.</t>
  </si>
  <si>
    <t>Rechnungsdatum</t>
  </si>
  <si>
    <t>Fällig am</t>
  </si>
  <si>
    <t>Offener Betrag (brutto)</t>
  </si>
  <si>
    <t>Kunde ist</t>
  </si>
  <si>
    <t>Unternehmen</t>
  </si>
  <si>
    <t>Pauschale 40 € verlangen</t>
  </si>
  <si>
    <t>Ja</t>
  </si>
  <si>
    <t>Verzug und Zinsen</t>
  </si>
  <si>
    <t>Verzug ab (erster Zinstag)</t>
  </si>
  <si>
    <t>Zinsen bis (Stichtag)</t>
  </si>
  <si>
    <t>Tage seit Fälligkeit</t>
  </si>
  <si>
    <t>Zinstage</t>
  </si>
  <si>
    <t>Aufschlag (Prozentpunkte)</t>
  </si>
  <si>
    <t>Verzugszins am Stichtag</t>
  </si>
  <si>
    <t>Zinsen je Zeitabschnitt (der Basiszinssatz ändert sich halbjährlich)</t>
  </si>
  <si>
    <t>Basiszinssatz gültig ab</t>
  </si>
  <si>
    <t>von</t>
  </si>
  <si>
    <t>bis</t>
  </si>
  <si>
    <t>Tage</t>
  </si>
  <si>
    <t>Zinssatz</t>
  </si>
  <si>
    <t>Zinsen</t>
  </si>
  <si>
    <t>Verzugszinsen gesamt</t>
  </si>
  <si>
    <t>Forderung zum Stichtag</t>
  </si>
  <si>
    <t>Hauptforderung</t>
  </si>
  <si>
    <t>Verzugszinsen</t>
  </si>
  <si>
    <t>Pauschale nach § 288 Abs. 5 BGB (nur gegenüber Unternehmen)</t>
  </si>
  <si>
    <t>Gesamtforderung</t>
  </si>
  <si>
    <t>Weitere Zinsen je Tag nach dem Stichtag</t>
  </si>
  <si>
    <t>Gerechnet wird nach § 288 BGB: Hauptforderung × (Basiszinssatz + Aufschlag) × Tage ÷ 365, je Zeitabschnitt auf den Cent gerundet. Zinsen laufen nur auf die Hauptforderung: nicht auf Zinsen (§ 289 BGB) und nicht auf die Pauschale. Unverbindliche Berechnung, keine Rechtsberatung.</t>
  </si>
  <si>
    <t>Mahnungsrechner (ausgefülltes Beispiel)</t>
  </si>
  <si>
    <t>Bauer KG</t>
  </si>
  <si>
    <t>RE-2026-0142</t>
  </si>
  <si>
    <t>Basiszinssatz</t>
  </si>
  <si>
    <t>Quelle: Deutsche Bundesbank (§ 247 BGB), Stand 19.10.2026. Der Satz wird zum 1. Januar und 1. Juli angepasst. Neue Werte tragen Sie in Spalte B ein, sobald die Bundesbank sie veröffentlicht.</t>
  </si>
  <si>
    <t>Gültig ab</t>
  </si>
  <si>
    <t>Verzugszins Unternehmen (+ 9 Punkte)</t>
  </si>
  <si>
    <t>Verzugszins Verbraucher (+ 5 Punkte)</t>
  </si>
  <si>
    <t>Hinweis</t>
  </si>
  <si>
    <t>Deutsche Bundesbank</t>
  </si>
  <si>
    <t>noch nicht veröffentlicht: bei der Bundesbank nachsehen und eintragen</t>
  </si>
  <si>
    <t>Die Liste beginnt 2023, weil ältere Forderungen meist verjährt sind (regelmäßige Verjährung drei Jahre ab Jahresende, §§ 195, 199 BGB). Für ältere Zeiträume die Werte der Bundesbank selbst ergänzen.</t>
  </si>
  <si>
    <t>So nutzen Sie den Mahnungsrechner</t>
  </si>
  <si>
    <t>Ein Blatt je Forderung. Für eine weitere Forderung das Blatt kopieren (Rechtsklick auf den Reiter, „Verschieben/Kopieren“, Haken bei „Kopie erstellen“).</t>
  </si>
  <si>
    <t>Ausfüllen</t>
  </si>
  <si>
    <t>1. Kunde, Rechnungsnummer, Rechnungsdatum, Fälligkeit und den offenen Betrag eintragen.</t>
  </si>
  <si>
    <t>2. Auswählen, ob der Kunde ein Unternehmen oder ein Verbraucher ist. Davon hängen Zinssatz und Pauschale ab.</t>
  </si>
  <si>
    <t>3. „Verzug ab“ und „Zinsen bis“ eintragen. Das Ergebnis steht unten unter „Forderung zum Stichtag“ und lässt sich direkt in die Mahnung übernehmen.</t>
  </si>
  <si>
    <t>4. Erscheint oben ein orangefarbener Hinweis, fehlt eine Angabe oder ein Basiszinssatz.</t>
  </si>
  <si>
    <t>So rechnet das Blatt</t>
  </si>
  <si>
    <t>Zinssatz = Basiszinssatz + 9 Prozentpunkte gegenüber Unternehmen, + 5 Prozentpunkte gegenüber Verbrauchern (§ 288 Abs. 1 und 2 BGB).</t>
  </si>
  <si>
    <t>Ändert sich der Basiszinssatz im Verzugszeitraum, teilt das Blatt den Zeitraum in Abschnitte und rechnet jeden mit seinem Satz. Zinsen je Abschnitt = Betrag × Zinssatz × Tage ÷ 365, auf den Cent gerundet.</t>
  </si>
  <si>
    <t>Zinstage zählen vom ersten Verzugstag bis einschließlich Stichtag.</t>
  </si>
  <si>
    <t>Die Pauschale von 40 Euro (§ 288 Abs. 5 BGB) zählt nur gegenüber Unternehmen und nur, wenn Verzug besteht. Sie wird auf spätere Kosten der Rechtsverfolgung angerechnet.</t>
  </si>
  <si>
    <t>Basiszinssatz aktuell halten</t>
  </si>
  <si>
    <t>Stand 19.10.2026: 1,52 % seit 01.07.2026, laut Deutscher Bundesbank. Der Verzugszins beträgt damit 10,52 % gegenüber Unternehmen und 6,52 % gegenüber Verbrauchern.</t>
  </si>
  <si>
    <t>Die Bundesbank passt den Satz zum 1. Januar und 1. Juli an. Tragen Sie neue Werte im Blatt „Basiszinssatz“ ein. Fehlt ein Wert für einen Abschnitt, zeigt der Rechner „fehlt“ statt einer falschen Zahl.</t>
  </si>
  <si>
    <t>Aktuellen Basiszinssatz bei der Deutschen Bundesbank nachsehen</t>
  </si>
  <si>
    <t>Gut zu wissen</t>
  </si>
  <si>
    <t>Eine Mahnung hemmt die Verjährung nicht. Das tut erst die Zustellung eines Mahnbescheids (§ 204 Abs. 1 Nr. 3 BGB). Die regelmäßige Verjährung beträgt drei Jahre und beginnt am Ende des Jahres, in dem die Forderung entstanden ist (§§ 195, 199 BGB).</t>
  </si>
  <si>
    <t>Für schnelle Einzelfälle gibt es den Verzugszinsen-Rechner im Browser: www.teamspace.de/verzugszinsen/</t>
  </si>
  <si>
    <t>Mehr Vorlagen und Erklärungen</t>
  </si>
  <si>
    <t>Erklärung und Beispiel zu dieser Vorlage: www.teamspace.de/vorlagen/mahnung/</t>
  </si>
  <si>
    <t>Alle kostenlosen Vorlagen: www.teamspace.de/vorlagen/</t>
  </si>
  <si>
    <t>Mahnungen ohne Tabelle: Mahnstufen, Mahnungslauf und Verzugszinsen in teamspace, www.teamspace.de/mahnungen-schreiben-software/</t>
  </si>
  <si>
    <t>Stand Oktober 2026. Die Vorlage wurde sorgfältig erstellt, ersetzt aber keine Rechts- oder Steuerberatung. Angaben ohne Gewähr. Frei verwendbar und anpassbar, auch im Unternehmen. Herausgeber: 5 POINT AG, Rheinstraße 40-42, 64283 Darmstadt.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</si>
</sst>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0.00 &quot;€&quot;"/>
    <numFmt numFmtId="166" formatCode="0.00&quot; %&quot;"/>
  </numFmts>
  <fonts count="14" x14ac:knownFonts="1">
    <font>
      <color theme="1"/>
      <family val="2"/>
      <scheme val="minor"/>
      <sz val="11"/>
      <name val="Calibri"/>
    </font>
    <font>
      <b/>
      <color rgb="FF0B1220"/>
      <sz val="18"/>
      <name val="Calibri"/>
    </font>
    <font>
      <color rgb="FF4B5563"/>
      <sz val="10"/>
      <name val="Calibri"/>
    </font>
    <font>
      <color rgb="FF4B5563"/>
      <sz val="8"/>
      <name val="Calibri"/>
    </font>
    <font>
      <b/>
      <color rgb="FF1B338B"/>
      <sz val="11"/>
      <name val="Calibri"/>
    </font>
    <font>
      <b/>
      <color rgb="FF4B5563"/>
      <sz val="9"/>
      <name val="Calibri"/>
    </font>
    <font>
      <color rgb="FF0B1220"/>
      <sz val="10"/>
      <name val="Calibri"/>
    </font>
    <font>
      <color rgb="FF1F2937"/>
      <sz val="10"/>
      <name val="Calibri"/>
    </font>
    <font>
      <b/>
      <color rgb="FFB35400"/>
      <sz val="9"/>
      <name val="Calibri"/>
    </font>
    <font>
      <b/>
      <color rgb="FF1B338B"/>
      <sz val="10"/>
      <name val="Calibri"/>
    </font>
    <font>
      <b/>
      <color rgb="FF1C2F6F"/>
      <sz val="10"/>
      <name val="Calibri"/>
    </font>
    <font>
      <i/>
      <color rgb="FF4B5563"/>
      <sz val="9"/>
      <name val="Calibri"/>
    </font>
    <font>
      <b/>
      <color rgb="FF1B338B"/>
      <sz val="12"/>
      <name val="Calibri"/>
    </font>
    <font>
      <u/>
      <color rgb="FF1F48D8"/>
      <sz val="10"/>
      <name val="Calibri"/>
    </font>
  </fonts>
  <fills count="4">
    <fill>
      <patternFill patternType="none"/>
    </fill>
    <fill>
      <patternFill patternType="gray125"/>
    </fill>
    <fill>
      <patternFill patternType="solid">
        <fgColor rgb="FFF3F4F6"/>
      </patternFill>
    </fill>
    <fill>
      <patternFill patternType="solid">
        <fgColor rgb="FFEEF4FF"/>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9">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1" xfId="0" applyFont="1" applyBorder="1" applyAlignment="1">
      <alignment vertical="center"/>
    </xf>
    <xf numFmtId="0" fontId="3" fillId="2" borderId="1" xfId="0" applyFont="1" applyFill="1" applyBorder="1" applyAlignment="1">
      <alignment vertical="center"/>
    </xf>
    <xf numFmtId="0" fontId="4" fillId="0" borderId="0" xfId="0" applyFont="1" applyAlignment="1">
      <alignment vertical="bottom"/>
    </xf>
    <xf numFmtId="0" fontId="5" fillId="0" borderId="0" xfId="0" applyFont="1" applyAlignment="1">
      <alignment vertical="center"/>
    </xf>
    <xf numFmtId="0" fontId="6" fillId="0" borderId="1" xfId="0" applyFont="1" applyBorder="1" applyAlignment="1">
      <alignment vertical="center"/>
    </xf>
    <xf numFmtId="164" fontId="6" fillId="0" borderId="1" xfId="0" applyNumberFormat="1" applyFont="1" applyBorder="1" applyAlignment="1">
      <alignment vertical="center"/>
    </xf>
    <xf numFmtId="165" fontId="6" fillId="0" borderId="1" xfId="0" applyNumberFormat="1" applyFont="1" applyBorder="1" applyAlignment="1">
      <alignment vertical="center"/>
    </xf>
    <xf numFmtId="1" fontId="7" fillId="2" borderId="1" xfId="0" applyNumberFormat="1" applyFont="1" applyFill="1" applyBorder="1" applyAlignment="1">
      <alignment vertical="center"/>
    </xf>
    <xf numFmtId="166" fontId="7" fillId="2" borderId="1" xfId="0" applyNumberFormat="1" applyFont="1" applyFill="1" applyBorder="1" applyAlignment="1">
      <alignment vertical="center"/>
    </xf>
    <xf numFmtId="0" fontId="8" fillId="0" borderId="0" xfId="0" applyFont="1" applyAlignment="1">
      <alignment vertical="center"/>
    </xf>
    <xf numFmtId="0" fontId="9" fillId="3" borderId="1" xfId="0" applyFont="1" applyFill="1" applyBorder="1" applyAlignment="1">
      <alignment horizontal="left" vertical="center" wrapText="1"/>
    </xf>
    <xf numFmtId="164" fontId="7" fillId="2" borderId="1" xfId="0" applyNumberFormat="1" applyFont="1" applyFill="1" applyBorder="1" applyAlignment="1">
      <alignment vertical="center"/>
    </xf>
    <xf numFmtId="164" fontId="7" fillId="2" borderId="1" xfId="0" applyNumberFormat="1" applyFont="1" applyFill="1" applyBorder="1" applyAlignment="1">
      <alignment horizontal="right" vertical="center"/>
    </xf>
    <xf numFmtId="1" fontId="7" fillId="2" borderId="1" xfId="0" applyNumberFormat="1" applyFont="1" applyFill="1" applyBorder="1" applyAlignment="1">
      <alignment horizontal="right" vertical="center"/>
    </xf>
    <xf numFmtId="166" fontId="7" fillId="2" borderId="1" xfId="0" applyNumberFormat="1" applyFont="1" applyFill="1" applyBorder="1" applyAlignment="1">
      <alignment horizontal="right" vertical="center"/>
    </xf>
    <xf numFmtId="165" fontId="7" fillId="2" borderId="1" xfId="0" applyNumberFormat="1" applyFont="1" applyFill="1" applyBorder="1" applyAlignment="1">
      <alignment horizontal="right" vertical="center"/>
    </xf>
    <xf numFmtId="0" fontId="10" fillId="3" borderId="1" xfId="0" applyFont="1" applyFill="1" applyBorder="1" applyAlignment="1">
      <alignment vertical="center"/>
    </xf>
    <xf numFmtId="165" fontId="10" fillId="3" borderId="1" xfId="0" applyNumberFormat="1" applyFont="1" applyFill="1" applyBorder="1" applyAlignment="1">
      <alignment vertical="center"/>
    </xf>
    <xf numFmtId="0" fontId="7" fillId="2" borderId="1" xfId="0" applyFont="1" applyFill="1" applyBorder="1" applyAlignment="1">
      <alignment vertical="center"/>
    </xf>
    <xf numFmtId="165" fontId="7" fillId="2" borderId="1" xfId="0" applyNumberFormat="1" applyFont="1" applyFill="1" applyBorder="1" applyAlignment="1">
      <alignment vertical="center"/>
    </xf>
    <xf numFmtId="0" fontId="11" fillId="0" borderId="0" xfId="0" applyFont="1" applyAlignment="1">
      <alignment vertical="top" wrapText="1"/>
    </xf>
    <xf numFmtId="166" fontId="6" fillId="0" borderId="1" xfId="0" applyNumberFormat="1" applyFont="1" applyBorder="1" applyAlignment="1">
      <alignment vertical="center"/>
    </xf>
    <xf numFmtId="0" fontId="1" fillId="0" borderId="0" xfId="0" applyFont="1"/>
    <xf numFmtId="0" fontId="7" fillId="0" borderId="0" xfId="0" applyFont="1" applyAlignment="1">
      <alignment vertical="top" wrapText="1"/>
    </xf>
    <xf numFmtId="0" fontId="12" fillId="0" borderId="0" xfId="0" applyFont="1"/>
    <xf numFmtId="0" fontId="13" fillId="0" borderId="0" xfId="0" applyFont="1"/>
  </cellXfs>
  <cellStyles count="1">
    <cellStyle name="Normal" xfId="0" builtinId="0"/>
  </cellStyles>
  <dxfs count="2">
    <dxf>
      <font>
        <b/>
        <color rgb="FF1C2F6F"/>
      </font>
      <fill>
        <patternFill patternType="solid">
          <bgColor rgb="FFEEF4FF"/>
        </patternFill>
      </fill>
    </dxf>
    <dxf>
      <font>
        <b/>
        <color rgb="FF1C2F6F"/>
      </font>
      <fill>
        <patternFill patternType="solid">
          <bgColor rgb="FFEEF4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hyperlink" Target="https://www.bundesbank.de/de/bundesbank/organisation/agb-und-regelungen/basiszinssatz-607820" TargetMode="External"/><Relationship Id="rId2" Type="http://schemas.openxmlformats.org/officeDocument/2006/relationships/hyperlink" Target="https://www.teamspace.de/vorlagen/mahnung/" TargetMode="External"/><Relationship Id="rId3" Type="http://schemas.openxmlformats.org/officeDocument/2006/relationships/hyperlink" Target="https://www.teamspace.de/vorlagen/" TargetMode="External"/><Relationship Id="rId4" Type="http://schemas.openxmlformats.org/officeDocument/2006/relationships/hyperlink" Target="https://www.teamspace.de/mahnungen-schreiben-softwa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F40"/>
  <sheetViews>
    <sheetView workbookViewId="0" showGridLines="0"/>
  </sheetViews>
  <sheetFormatPr defaultRowHeight="18" outlineLevelRow="0" outlineLevelCol="0" x14ac:dyDescent="55" customHeight="1"/>
  <cols>
    <col min="1" max="1" width="30" customWidth="1"/>
    <col min="2" max="3" width="13" customWidth="1"/>
    <col min="4" max="4" width="24" customWidth="1"/>
    <col min="5" max="5" width="13" customWidth="1"/>
    <col min="6" max="6" width="15" customWidth="1"/>
  </cols>
  <sheetData>
    <row r="1" ht="30" customHeight="1" spans="1:6" x14ac:dyDescent="0.25">
      <c r="A1" s="1" t="s">
        <v>0</v>
      </c>
      <c r="B1" s="1"/>
      <c r="C1" s="1"/>
      <c r="D1" s="1"/>
      <c r="E1" s="1"/>
      <c r="F1" s="1"/>
    </row>
    <row r="2" ht="30" customHeight="1" spans="1:6" x14ac:dyDescent="0.25">
      <c r="A2" s="2" t="s">
        <v>1</v>
      </c>
      <c r="B2" s="2"/>
      <c r="C2" s="2"/>
      <c r="D2" s="2"/>
      <c r="E2" s="2"/>
      <c r="F2" s="2"/>
    </row>
    <row r="3" ht="16" customHeight="1" spans="1:4" x14ac:dyDescent="0.25">
      <c r="A3" s="3" t="s">
        <v>2</v>
      </c>
      <c r="B3" s="3"/>
      <c r="C3" s="4" t="s">
        <v>3</v>
      </c>
      <c r="D3" s="4"/>
    </row>
    <row r="5" ht="22" customHeight="1" spans="1:6" x14ac:dyDescent="0.25">
      <c r="A5" s="5" t="s">
        <v>4</v>
      </c>
      <c r="B5" s="5"/>
      <c r="C5" s="5"/>
      <c r="D5" s="5"/>
      <c r="E5" s="5"/>
      <c r="F5" s="5"/>
    </row>
    <row r="6" ht="20" customHeight="1" spans="1:6" x14ac:dyDescent="0.25">
      <c r="A6" s="6" t="s">
        <v>5</v>
      </c>
      <c r="B6" s="7"/>
      <c r="C6" s="7"/>
      <c r="D6" s="7"/>
      <c r="E6" s="7"/>
      <c r="F6" s="7"/>
    </row>
    <row r="7" ht="20" customHeight="1" spans="1:6" x14ac:dyDescent="0.25">
      <c r="A7" s="6" t="s">
        <v>6</v>
      </c>
      <c r="B7" s="7"/>
      <c r="C7" s="7"/>
      <c r="D7" s="6" t="s">
        <v>7</v>
      </c>
      <c r="E7" s="8"/>
      <c r="F7" s="8"/>
    </row>
    <row r="8" ht="20" customHeight="1" spans="1:6" x14ac:dyDescent="0.25">
      <c r="A8" s="6" t="s">
        <v>8</v>
      </c>
      <c r="B8" s="8"/>
      <c r="C8" s="8"/>
      <c r="D8" s="6" t="s">
        <v>9</v>
      </c>
      <c r="E8" s="9"/>
      <c r="F8" s="9"/>
    </row>
    <row r="9" ht="20" customHeight="1" spans="1:6" x14ac:dyDescent="0.25">
      <c r="A9" s="6" t="s">
        <v>10</v>
      </c>
      <c r="B9" s="7" t="s">
        <v>11</v>
      </c>
      <c r="C9" s="7"/>
      <c r="D9" s="6" t="s">
        <v>12</v>
      </c>
      <c r="E9" s="7" t="s">
        <v>13</v>
      </c>
      <c r="F9" s="7"/>
    </row>
    <row r="11" ht="22" customHeight="1" spans="1:6" x14ac:dyDescent="0.25">
      <c r="A11" s="5" t="s">
        <v>14</v>
      </c>
      <c r="B11" s="5"/>
      <c r="C11" s="5"/>
      <c r="D11" s="5"/>
      <c r="E11" s="5"/>
      <c r="F11" s="5"/>
    </row>
    <row r="12" ht="20" customHeight="1" spans="1:6" x14ac:dyDescent="0.25">
      <c r="A12" s="6" t="s">
        <v>15</v>
      </c>
      <c r="B12" s="8"/>
      <c r="C12" s="8"/>
      <c r="D12" s="6" t="s">
        <v>16</v>
      </c>
      <c r="E12" s="8"/>
      <c r="F12" s="8"/>
    </row>
    <row r="13" ht="20" customHeight="1" spans="1:6" x14ac:dyDescent="0.25">
      <c r="A13" s="6" t="s">
        <v>17</v>
      </c>
      <c r="B13" s="10">
        <f>IF(OR(B8="",E12=""),"",E12-B8)</f>
      </c>
      <c r="C13" s="10"/>
      <c r="D13" s="6" t="s">
        <v>18</v>
      </c>
      <c r="E13" s="10">
        <f>IF(OR(B12="",E12=""),"",MAX(0,E12-B12+1))</f>
      </c>
      <c r="F13" s="10"/>
    </row>
    <row r="14" ht="20" customHeight="1" spans="1:6" x14ac:dyDescent="0.25">
      <c r="A14" s="6" t="s">
        <v>19</v>
      </c>
      <c r="B14" s="10">
        <f>IF(B9="Verbraucher",5,9)</f>
      </c>
      <c r="C14" s="10"/>
      <c r="D14" s="6" t="s">
        <v>20</v>
      </c>
      <c r="E14" s="11">
        <f>IF(E12="","",IFERROR(IF(INDEX(Basiszinssatz!$B$6:$B$17,MATCH(E12,Basiszinssatz!$A$6:$A$17,1))="","fehlt",INDEX(Basiszinssatz!$B$6:$B$17,MATCH(E12,Basiszinssatz!$A$6:$A$17,1))+B14),"fehlt"))</f>
      </c>
      <c r="F14" s="11"/>
    </row>
    <row r="15" spans="1:6" x14ac:dyDescent="0.25">
      <c r="A15" s="12">
        <f>IF(OR(B12="",E12=""),"Verzug ab und Zinsen bis eintragen.",IF(E12&lt;B12,"„Zinsen bis“ liegt vor „Verzug ab“.",IF(COUNTIF(E19:E30,"fehlt")&gt;0,"Für einen Teil des Zeitraums fehlt der Basiszinssatz: bitte im Blatt „Basiszinssatz“ nachtragen.",IF(B12&lt;Basiszinssatz!A6,"Verzug beginnt vor dem ersten Eintrag im Blatt „Basiszinssatz“: dort ältere Werte ergänzen.",""))))</f>
      </c>
      <c r="B15" s="12"/>
      <c r="C15" s="12"/>
      <c r="D15" s="12"/>
      <c r="E15" s="12"/>
      <c r="F15" s="12"/>
    </row>
    <row r="17" ht="22" customHeight="1" spans="1:6" x14ac:dyDescent="0.25">
      <c r="A17" s="5" t="s">
        <v>21</v>
      </c>
      <c r="B17" s="5"/>
      <c r="C17" s="5"/>
      <c r="D17" s="5"/>
      <c r="E17" s="5"/>
      <c r="F17" s="5"/>
    </row>
    <row r="18" ht="20" customHeight="1" spans="1:6" x14ac:dyDescent="0.25">
      <c r="A18" s="13" t="s">
        <v>22</v>
      </c>
      <c r="B18" s="13" t="s">
        <v>23</v>
      </c>
      <c r="C18" s="13" t="s">
        <v>24</v>
      </c>
      <c r="D18" s="13" t="s">
        <v>25</v>
      </c>
      <c r="E18" s="13" t="s">
        <v>26</v>
      </c>
      <c r="F18" s="13" t="s">
        <v>27</v>
      </c>
    </row>
    <row r="19" ht="16" customHeight="1" spans="1:6" x14ac:dyDescent="0.25">
      <c r="A19" s="14">
        <f>IF(Basiszinssatz!$A$6="","",Basiszinssatz!$A$6)</f>
      </c>
      <c r="B19" s="15">
        <f>IF(OR($A19="",$B$12="",$E$12=""),"",IF(MAX($B$12,$A19)&lt;=MIN($E$12,IF(Basiszinssatz!$A$7="",DATE(2099,12,31),Basiszinssatz!$A$7-1)),MAX($B$12,$A19),""))</f>
      </c>
      <c r="C19" s="15">
        <f>IF($B19="","",MIN($E$12,IF(Basiszinssatz!$A$7="",DATE(2099,12,31),Basiszinssatz!$A$7-1)))</f>
      </c>
      <c r="D19" s="16">
        <f>IF($B19="","",$C19-$B19+1)</f>
      </c>
      <c r="E19" s="17">
        <f>IF($B19="","",IF(Basiszinssatz!$B$6="","fehlt",Basiszinssatz!$B$6+$B$14))</f>
      </c>
      <c r="F19" s="18">
        <f>IF(OR($B19="",$E19="fehlt"),"",ROUND($E$8*$E19/100*$D19/365,2))</f>
      </c>
    </row>
    <row r="20" ht="16" customHeight="1" spans="1:6" x14ac:dyDescent="0.25">
      <c r="A20" s="14">
        <f>IF(Basiszinssatz!$A$7="","",Basiszinssatz!$A$7)</f>
      </c>
      <c r="B20" s="15">
        <f>IF(OR($A20="",$B$12="",$E$12=""),"",IF(MAX($B$12,$A20)&lt;=MIN($E$12,IF(Basiszinssatz!$A$8="",DATE(2099,12,31),Basiszinssatz!$A$8-1)),MAX($B$12,$A20),""))</f>
      </c>
      <c r="C20" s="15">
        <f>IF($B20="","",MIN($E$12,IF(Basiszinssatz!$A$8="",DATE(2099,12,31),Basiszinssatz!$A$8-1)))</f>
      </c>
      <c r="D20" s="16">
        <f>IF($B20="","",$C20-$B20+1)</f>
      </c>
      <c r="E20" s="17">
        <f>IF($B20="","",IF(Basiszinssatz!$B$7="","fehlt",Basiszinssatz!$B$7+$B$14))</f>
      </c>
      <c r="F20" s="18">
        <f>IF(OR($B20="",$E20="fehlt"),"",ROUND($E$8*$E20/100*$D20/365,2))</f>
      </c>
    </row>
    <row r="21" ht="16" customHeight="1" spans="1:6" x14ac:dyDescent="0.25">
      <c r="A21" s="14">
        <f>IF(Basiszinssatz!$A$8="","",Basiszinssatz!$A$8)</f>
      </c>
      <c r="B21" s="15">
        <f>IF(OR($A21="",$B$12="",$E$12=""),"",IF(MAX($B$12,$A21)&lt;=MIN($E$12,IF(Basiszinssatz!$A$9="",DATE(2099,12,31),Basiszinssatz!$A$9-1)),MAX($B$12,$A21),""))</f>
      </c>
      <c r="C21" s="15">
        <f>IF($B21="","",MIN($E$12,IF(Basiszinssatz!$A$9="",DATE(2099,12,31),Basiszinssatz!$A$9-1)))</f>
      </c>
      <c r="D21" s="16">
        <f>IF($B21="","",$C21-$B21+1)</f>
      </c>
      <c r="E21" s="17">
        <f>IF($B21="","",IF(Basiszinssatz!$B$8="","fehlt",Basiszinssatz!$B$8+$B$14))</f>
      </c>
      <c r="F21" s="18">
        <f>IF(OR($B21="",$E21="fehlt"),"",ROUND($E$8*$E21/100*$D21/365,2))</f>
      </c>
    </row>
    <row r="22" ht="16" customHeight="1" spans="1:6" x14ac:dyDescent="0.25">
      <c r="A22" s="14">
        <f>IF(Basiszinssatz!$A$9="","",Basiszinssatz!$A$9)</f>
      </c>
      <c r="B22" s="15">
        <f>IF(OR($A22="",$B$12="",$E$12=""),"",IF(MAX($B$12,$A22)&lt;=MIN($E$12,IF(Basiszinssatz!$A$10="",DATE(2099,12,31),Basiszinssatz!$A$10-1)),MAX($B$12,$A22),""))</f>
      </c>
      <c r="C22" s="15">
        <f>IF($B22="","",MIN($E$12,IF(Basiszinssatz!$A$10="",DATE(2099,12,31),Basiszinssatz!$A$10-1)))</f>
      </c>
      <c r="D22" s="16">
        <f>IF($B22="","",$C22-$B22+1)</f>
      </c>
      <c r="E22" s="17">
        <f>IF($B22="","",IF(Basiszinssatz!$B$9="","fehlt",Basiszinssatz!$B$9+$B$14))</f>
      </c>
      <c r="F22" s="18">
        <f>IF(OR($B22="",$E22="fehlt"),"",ROUND($E$8*$E22/100*$D22/365,2))</f>
      </c>
    </row>
    <row r="23" ht="16" customHeight="1" spans="1:6" x14ac:dyDescent="0.25">
      <c r="A23" s="14">
        <f>IF(Basiszinssatz!$A$10="","",Basiszinssatz!$A$10)</f>
      </c>
      <c r="B23" s="15">
        <f>IF(OR($A23="",$B$12="",$E$12=""),"",IF(MAX($B$12,$A23)&lt;=MIN($E$12,IF(Basiszinssatz!$A$11="",DATE(2099,12,31),Basiszinssatz!$A$11-1)),MAX($B$12,$A23),""))</f>
      </c>
      <c r="C23" s="15">
        <f>IF($B23="","",MIN($E$12,IF(Basiszinssatz!$A$11="",DATE(2099,12,31),Basiszinssatz!$A$11-1)))</f>
      </c>
      <c r="D23" s="16">
        <f>IF($B23="","",$C23-$B23+1)</f>
      </c>
      <c r="E23" s="17">
        <f>IF($B23="","",IF(Basiszinssatz!$B$10="","fehlt",Basiszinssatz!$B$10+$B$14))</f>
      </c>
      <c r="F23" s="18">
        <f>IF(OR($B23="",$E23="fehlt"),"",ROUND($E$8*$E23/100*$D23/365,2))</f>
      </c>
    </row>
    <row r="24" ht="16" customHeight="1" spans="1:6" x14ac:dyDescent="0.25">
      <c r="A24" s="14">
        <f>IF(Basiszinssatz!$A$11="","",Basiszinssatz!$A$11)</f>
      </c>
      <c r="B24" s="15">
        <f>IF(OR($A24="",$B$12="",$E$12=""),"",IF(MAX($B$12,$A24)&lt;=MIN($E$12,IF(Basiszinssatz!$A$12="",DATE(2099,12,31),Basiszinssatz!$A$12-1)),MAX($B$12,$A24),""))</f>
      </c>
      <c r="C24" s="15">
        <f>IF($B24="","",MIN($E$12,IF(Basiszinssatz!$A$12="",DATE(2099,12,31),Basiszinssatz!$A$12-1)))</f>
      </c>
      <c r="D24" s="16">
        <f>IF($B24="","",$C24-$B24+1)</f>
      </c>
      <c r="E24" s="17">
        <f>IF($B24="","",IF(Basiszinssatz!$B$11="","fehlt",Basiszinssatz!$B$11+$B$14))</f>
      </c>
      <c r="F24" s="18">
        <f>IF(OR($B24="",$E24="fehlt"),"",ROUND($E$8*$E24/100*$D24/365,2))</f>
      </c>
    </row>
    <row r="25" ht="16" customHeight="1" spans="1:6" x14ac:dyDescent="0.25">
      <c r="A25" s="14">
        <f>IF(Basiszinssatz!$A$12="","",Basiszinssatz!$A$12)</f>
      </c>
      <c r="B25" s="15">
        <f>IF(OR($A25="",$B$12="",$E$12=""),"",IF(MAX($B$12,$A25)&lt;=MIN($E$12,IF(Basiszinssatz!$A$13="",DATE(2099,12,31),Basiszinssatz!$A$13-1)),MAX($B$12,$A25),""))</f>
      </c>
      <c r="C25" s="15">
        <f>IF($B25="","",MIN($E$12,IF(Basiszinssatz!$A$13="",DATE(2099,12,31),Basiszinssatz!$A$13-1)))</f>
      </c>
      <c r="D25" s="16">
        <f>IF($B25="","",$C25-$B25+1)</f>
      </c>
      <c r="E25" s="17">
        <f>IF($B25="","",IF(Basiszinssatz!$B$12="","fehlt",Basiszinssatz!$B$12+$B$14))</f>
      </c>
      <c r="F25" s="18">
        <f>IF(OR($B25="",$E25="fehlt"),"",ROUND($E$8*$E25/100*$D25/365,2))</f>
      </c>
    </row>
    <row r="26" ht="16" customHeight="1" spans="1:6" x14ac:dyDescent="0.25">
      <c r="A26" s="14">
        <f>IF(Basiszinssatz!$A$13="","",Basiszinssatz!$A$13)</f>
      </c>
      <c r="B26" s="15">
        <f>IF(OR($A26="",$B$12="",$E$12=""),"",IF(MAX($B$12,$A26)&lt;=MIN($E$12,IF(Basiszinssatz!$A$14="",DATE(2099,12,31),Basiszinssatz!$A$14-1)),MAX($B$12,$A26),""))</f>
      </c>
      <c r="C26" s="15">
        <f>IF($B26="","",MIN($E$12,IF(Basiszinssatz!$A$14="",DATE(2099,12,31),Basiszinssatz!$A$14-1)))</f>
      </c>
      <c r="D26" s="16">
        <f>IF($B26="","",$C26-$B26+1)</f>
      </c>
      <c r="E26" s="17">
        <f>IF($B26="","",IF(Basiszinssatz!$B$13="","fehlt",Basiszinssatz!$B$13+$B$14))</f>
      </c>
      <c r="F26" s="18">
        <f>IF(OR($B26="",$E26="fehlt"),"",ROUND($E$8*$E26/100*$D26/365,2))</f>
      </c>
    </row>
    <row r="27" ht="16" customHeight="1" spans="1:6" x14ac:dyDescent="0.25">
      <c r="A27" s="14">
        <f>IF(Basiszinssatz!$A$14="","",Basiszinssatz!$A$14)</f>
      </c>
      <c r="B27" s="15">
        <f>IF(OR($A27="",$B$12="",$E$12=""),"",IF(MAX($B$12,$A27)&lt;=MIN($E$12,IF(Basiszinssatz!$A$15="",DATE(2099,12,31),Basiszinssatz!$A$15-1)),MAX($B$12,$A27),""))</f>
      </c>
      <c r="C27" s="15">
        <f>IF($B27="","",MIN($E$12,IF(Basiszinssatz!$A$15="",DATE(2099,12,31),Basiszinssatz!$A$15-1)))</f>
      </c>
      <c r="D27" s="16">
        <f>IF($B27="","",$C27-$B27+1)</f>
      </c>
      <c r="E27" s="17">
        <f>IF($B27="","",IF(Basiszinssatz!$B$14="","fehlt",Basiszinssatz!$B$14+$B$14))</f>
      </c>
      <c r="F27" s="18">
        <f>IF(OR($B27="",$E27="fehlt"),"",ROUND($E$8*$E27/100*$D27/365,2))</f>
      </c>
    </row>
    <row r="28" ht="16" customHeight="1" spans="1:6" x14ac:dyDescent="0.25">
      <c r="A28" s="14">
        <f>IF(Basiszinssatz!$A$15="","",Basiszinssatz!$A$15)</f>
      </c>
      <c r="B28" s="15">
        <f>IF(OR($A28="",$B$12="",$E$12=""),"",IF(MAX($B$12,$A28)&lt;=MIN($E$12,IF(Basiszinssatz!$A$16="",DATE(2099,12,31),Basiszinssatz!$A$16-1)),MAX($B$12,$A28),""))</f>
      </c>
      <c r="C28" s="15">
        <f>IF($B28="","",MIN($E$12,IF(Basiszinssatz!$A$16="",DATE(2099,12,31),Basiszinssatz!$A$16-1)))</f>
      </c>
      <c r="D28" s="16">
        <f>IF($B28="","",$C28-$B28+1)</f>
      </c>
      <c r="E28" s="17">
        <f>IF($B28="","",IF(Basiszinssatz!$B$15="","fehlt",Basiszinssatz!$B$15+$B$14))</f>
      </c>
      <c r="F28" s="18">
        <f>IF(OR($B28="",$E28="fehlt"),"",ROUND($E$8*$E28/100*$D28/365,2))</f>
      </c>
    </row>
    <row r="29" ht="16" customHeight="1" spans="1:6" x14ac:dyDescent="0.25">
      <c r="A29" s="14">
        <f>IF(Basiszinssatz!$A$16="","",Basiszinssatz!$A$16)</f>
      </c>
      <c r="B29" s="15">
        <f>IF(OR($A29="",$B$12="",$E$12=""),"",IF(MAX($B$12,$A29)&lt;=MIN($E$12,IF(Basiszinssatz!$A$17="",DATE(2099,12,31),Basiszinssatz!$A$17-1)),MAX($B$12,$A29),""))</f>
      </c>
      <c r="C29" s="15">
        <f>IF($B29="","",MIN($E$12,IF(Basiszinssatz!$A$17="",DATE(2099,12,31),Basiszinssatz!$A$17-1)))</f>
      </c>
      <c r="D29" s="16">
        <f>IF($B29="","",$C29-$B29+1)</f>
      </c>
      <c r="E29" s="17">
        <f>IF($B29="","",IF(Basiszinssatz!$B$16="","fehlt",Basiszinssatz!$B$16+$B$14))</f>
      </c>
      <c r="F29" s="18">
        <f>IF(OR($B29="",$E29="fehlt"),"",ROUND($E$8*$E29/100*$D29/365,2))</f>
      </c>
    </row>
    <row r="30" ht="16" customHeight="1" spans="1:6" x14ac:dyDescent="0.25">
      <c r="A30" s="14">
        <f>IF(Basiszinssatz!$A$17="","",Basiszinssatz!$A$17)</f>
      </c>
      <c r="B30" s="15">
        <f>IF(OR($A30="",$B$12="",$E$12=""),"",IF(MAX($B$12,$A30)&lt;=MIN($E$12,IF(Basiszinssatz!$A$18="",DATE(2099,12,31),Basiszinssatz!$A$18-1)),MAX($B$12,$A30),""))</f>
      </c>
      <c r="C30" s="15">
        <f>IF($B30="","",MIN($E$12,IF(Basiszinssatz!$A$18="",DATE(2099,12,31),Basiszinssatz!$A$18-1)))</f>
      </c>
      <c r="D30" s="16">
        <f>IF($B30="","",$C30-$B30+1)</f>
      </c>
      <c r="E30" s="17">
        <f>IF($B30="","",IF(Basiszinssatz!$B$17="","fehlt",Basiszinssatz!$B$17+$B$14))</f>
      </c>
      <c r="F30" s="18">
        <f>IF(OR($B30="",$E30="fehlt"),"",ROUND($E$8*$E30/100*$D30/365,2))</f>
      </c>
    </row>
    <row r="31" ht="18" customHeight="1" spans="1:6" x14ac:dyDescent="0.25">
      <c r="A31" s="19" t="s">
        <v>28</v>
      </c>
      <c r="B31" s="19"/>
      <c r="C31" s="19"/>
      <c r="D31" s="19"/>
      <c r="E31" s="19"/>
      <c r="F31" s="20">
        <f>IF(COUNTIF(E19:E30,"fehlt")&gt;0,"Basiszinssatz fehlt",SUM(F19:F30))</f>
      </c>
    </row>
    <row r="33" ht="22" customHeight="1" spans="1:6" x14ac:dyDescent="0.25">
      <c r="A33" s="5" t="s">
        <v>29</v>
      </c>
      <c r="B33" s="5"/>
      <c r="C33" s="5"/>
      <c r="D33" s="5"/>
      <c r="E33" s="5"/>
      <c r="F33" s="5"/>
    </row>
    <row r="34" ht="18" customHeight="1" spans="1:6" x14ac:dyDescent="0.25">
      <c r="A34" s="21" t="s">
        <v>30</v>
      </c>
      <c r="B34" s="21"/>
      <c r="C34" s="21"/>
      <c r="D34" s="21"/>
      <c r="E34" s="21"/>
      <c r="F34" s="22">
        <f>N(E8)</f>
      </c>
    </row>
    <row r="35" ht="18" customHeight="1" spans="1:6" x14ac:dyDescent="0.25">
      <c r="A35" s="21" t="s">
        <v>31</v>
      </c>
      <c r="B35" s="21"/>
      <c r="C35" s="21"/>
      <c r="D35" s="21"/>
      <c r="E35" s="21"/>
      <c r="F35" s="22">
        <f>F31</f>
      </c>
    </row>
    <row r="36" ht="18" customHeight="1" spans="1:6" x14ac:dyDescent="0.25">
      <c r="A36" s="21" t="s">
        <v>32</v>
      </c>
      <c r="B36" s="21"/>
      <c r="C36" s="21"/>
      <c r="D36" s="21"/>
      <c r="E36" s="21"/>
      <c r="F36" s="22">
        <f>IF(AND(B9="Unternehmen",E9="Ja",N(E13)&gt;0),40,0)</f>
      </c>
    </row>
    <row r="37" ht="18" customHeight="1" spans="1:6" x14ac:dyDescent="0.25">
      <c r="A37" s="19" t="s">
        <v>33</v>
      </c>
      <c r="B37" s="19"/>
      <c r="C37" s="19"/>
      <c r="D37" s="19"/>
      <c r="E37" s="19"/>
      <c r="F37" s="20">
        <f>IF(ISNUMBER(F35),F34+F35+F36,"Basiszinssatz fehlt")</f>
      </c>
    </row>
    <row r="38" ht="18" customHeight="1" spans="1:6" x14ac:dyDescent="0.25">
      <c r="A38" s="21" t="s">
        <v>34</v>
      </c>
      <c r="B38" s="21"/>
      <c r="C38" s="21"/>
      <c r="D38" s="21"/>
      <c r="E38" s="21"/>
      <c r="F38" s="22">
        <f>IF(ISNUMBER(E14),ROUND(E8*E14/100/365,2),"")</f>
      </c>
    </row>
    <row r="40" ht="42" customHeight="1" spans="1:6" x14ac:dyDescent="0.25">
      <c r="A40" s="23" t="s">
        <v>35</v>
      </c>
      <c r="B40" s="23"/>
      <c r="C40" s="23"/>
      <c r="D40" s="23"/>
      <c r="E40" s="23"/>
      <c r="F40" s="23"/>
    </row>
  </sheetData>
  <mergeCells count="29">
    <mergeCell ref="A1:F1"/>
    <mergeCell ref="A2:F2"/>
    <mergeCell ref="A3:B3"/>
    <mergeCell ref="C3:D3"/>
    <mergeCell ref="A5:F5"/>
    <mergeCell ref="B6:F6"/>
    <mergeCell ref="B7:C7"/>
    <mergeCell ref="E7:F7"/>
    <mergeCell ref="B8:C8"/>
    <mergeCell ref="E8:F8"/>
    <mergeCell ref="B9:C9"/>
    <mergeCell ref="E9:F9"/>
    <mergeCell ref="A11:F11"/>
    <mergeCell ref="B12:C12"/>
    <mergeCell ref="E12:F12"/>
    <mergeCell ref="B13:C13"/>
    <mergeCell ref="E13:F13"/>
    <mergeCell ref="B14:C14"/>
    <mergeCell ref="E14:F14"/>
    <mergeCell ref="A15:F15"/>
    <mergeCell ref="A17:F17"/>
    <mergeCell ref="A31:E31"/>
    <mergeCell ref="A33:F33"/>
    <mergeCell ref="A34:E34"/>
    <mergeCell ref="A35:E35"/>
    <mergeCell ref="A36:E36"/>
    <mergeCell ref="A37:E37"/>
    <mergeCell ref="A38:E38"/>
    <mergeCell ref="A40:F40"/>
  </mergeCells>
  <conditionalFormatting sqref="A19:F30">
    <cfRule type="expression" dxfId="0" priority="1">
      <formula>$D19&lt;&gt;""</formula>
    </cfRule>
  </conditionalFormatting>
  <dataValidations count="2">
    <dataValidation type="list" allowBlank="1" showInputMessage="1" prompt="Unternehmen: + 9 Prozentpunkte und Pauschale. Verbraucher: + 5 Prozentpunkte, keine Pauschale." sqref="B9">
      <formula1>"Unternehmen,Verbraucher"</formula1>
    </dataValidation>
    <dataValidation type="list" allowBlank="1" sqref="E9">
      <formula1>"Ja,Nein"</formula1>
    </dataValidation>
  </dataValidations>
  <printOptions horizontalCentered="1"/>
  <pageMargins left="0.5" right="0.5" top="0.6" bottom="0.7" header="0.3" footer="0.3"/>
  <pageSetup paperSize="9" orientation="portrait" fitToWidth="1" fitToHeight="0"/>
  <headerFooter>
    <oddFooter>&amp;R&amp;8Seite &amp;P von &amp;N</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F00"/>
    <pageSetUpPr fitToPage="1"/>
  </sheetPr>
  <dimension ref="A1:F40"/>
  <sheetViews>
    <sheetView workbookViewId="0" showGridLines="0"/>
  </sheetViews>
  <sheetFormatPr defaultRowHeight="18" outlineLevelRow="0" outlineLevelCol="0" x14ac:dyDescent="55" customHeight="1"/>
  <cols>
    <col min="1" max="1" width="30" customWidth="1"/>
    <col min="2" max="3" width="13" customWidth="1"/>
    <col min="4" max="4" width="24" customWidth="1"/>
    <col min="5" max="5" width="13" customWidth="1"/>
    <col min="6" max="6" width="15" customWidth="1"/>
  </cols>
  <sheetData>
    <row r="1" ht="30" customHeight="1" spans="1:6" x14ac:dyDescent="0.25">
      <c r="A1" s="1" t="s">
        <v>36</v>
      </c>
      <c r="B1" s="1"/>
      <c r="C1" s="1"/>
      <c r="D1" s="1"/>
      <c r="E1" s="1"/>
      <c r="F1" s="1"/>
    </row>
    <row r="2" ht="30" customHeight="1" spans="1:6" x14ac:dyDescent="0.25">
      <c r="A2" s="2" t="s">
        <v>1</v>
      </c>
      <c r="B2" s="2"/>
      <c r="C2" s="2"/>
      <c r="D2" s="2"/>
      <c r="E2" s="2"/>
      <c r="F2" s="2"/>
    </row>
    <row r="3" ht="16" customHeight="1" spans="1:4" x14ac:dyDescent="0.25">
      <c r="A3" s="3" t="s">
        <v>2</v>
      </c>
      <c r="B3" s="3"/>
      <c r="C3" s="4" t="s">
        <v>3</v>
      </c>
      <c r="D3" s="4"/>
    </row>
    <row r="5" ht="22" customHeight="1" spans="1:6" x14ac:dyDescent="0.25">
      <c r="A5" s="5" t="s">
        <v>4</v>
      </c>
      <c r="B5" s="5"/>
      <c r="C5" s="5"/>
      <c r="D5" s="5"/>
      <c r="E5" s="5"/>
      <c r="F5" s="5"/>
    </row>
    <row r="6" ht="20" customHeight="1" spans="1:6" x14ac:dyDescent="0.25">
      <c r="A6" s="6" t="s">
        <v>5</v>
      </c>
      <c r="B6" s="7" t="s">
        <v>37</v>
      </c>
      <c r="C6" s="7"/>
      <c r="D6" s="7"/>
      <c r="E6" s="7"/>
      <c r="F6" s="7"/>
    </row>
    <row r="7" ht="20" customHeight="1" spans="1:6" x14ac:dyDescent="0.25">
      <c r="A7" s="6" t="s">
        <v>6</v>
      </c>
      <c r="B7" s="7" t="s">
        <v>38</v>
      </c>
      <c r="C7" s="7"/>
      <c r="D7" s="6" t="s">
        <v>7</v>
      </c>
      <c r="E7" s="8">
        <v>46238</v>
      </c>
      <c r="F7" s="8"/>
    </row>
    <row r="8" ht="20" customHeight="1" spans="1:6" x14ac:dyDescent="0.25">
      <c r="A8" s="6" t="s">
        <v>8</v>
      </c>
      <c r="B8" s="8">
        <v>46252</v>
      </c>
      <c r="C8" s="8"/>
      <c r="D8" s="6" t="s">
        <v>9</v>
      </c>
      <c r="E8" s="9">
        <v>4998</v>
      </c>
      <c r="F8" s="9"/>
    </row>
    <row r="9" ht="20" customHeight="1" spans="1:6" x14ac:dyDescent="0.25">
      <c r="A9" s="6" t="s">
        <v>10</v>
      </c>
      <c r="B9" s="7" t="s">
        <v>11</v>
      </c>
      <c r="C9" s="7"/>
      <c r="D9" s="6" t="s">
        <v>12</v>
      </c>
      <c r="E9" s="7" t="s">
        <v>13</v>
      </c>
      <c r="F9" s="7"/>
    </row>
    <row r="11" ht="22" customHeight="1" spans="1:6" x14ac:dyDescent="0.25">
      <c r="A11" s="5" t="s">
        <v>14</v>
      </c>
      <c r="B11" s="5"/>
      <c r="C11" s="5"/>
      <c r="D11" s="5"/>
      <c r="E11" s="5"/>
      <c r="F11" s="5"/>
    </row>
    <row r="12" ht="20" customHeight="1" spans="1:6" x14ac:dyDescent="0.25">
      <c r="A12" s="6" t="s">
        <v>15</v>
      </c>
      <c r="B12" s="8">
        <v>46277</v>
      </c>
      <c r="C12" s="8"/>
      <c r="D12" s="6" t="s">
        <v>16</v>
      </c>
      <c r="E12" s="8">
        <v>46314</v>
      </c>
      <c r="F12" s="8"/>
    </row>
    <row r="13" ht="20" customHeight="1" spans="1:6" x14ac:dyDescent="0.25">
      <c r="A13" s="6" t="s">
        <v>17</v>
      </c>
      <c r="B13" s="10">
        <f>IF(OR(B8="",E12=""),"",E12-B8)</f>
      </c>
      <c r="C13" s="10"/>
      <c r="D13" s="6" t="s">
        <v>18</v>
      </c>
      <c r="E13" s="10">
        <f>IF(OR(B12="",E12=""),"",MAX(0,E12-B12+1))</f>
      </c>
      <c r="F13" s="10"/>
    </row>
    <row r="14" ht="20" customHeight="1" spans="1:6" x14ac:dyDescent="0.25">
      <c r="A14" s="6" t="s">
        <v>19</v>
      </c>
      <c r="B14" s="10">
        <f>IF(B9="Verbraucher",5,9)</f>
      </c>
      <c r="C14" s="10"/>
      <c r="D14" s="6" t="s">
        <v>20</v>
      </c>
      <c r="E14" s="11">
        <f>IF(E12="","",IFERROR(IF(INDEX(Basiszinssatz!$B$6:$B$17,MATCH(E12,Basiszinssatz!$A$6:$A$17,1))="","fehlt",INDEX(Basiszinssatz!$B$6:$B$17,MATCH(E12,Basiszinssatz!$A$6:$A$17,1))+B14),"fehlt"))</f>
      </c>
      <c r="F14" s="11"/>
    </row>
    <row r="15" spans="1:6" x14ac:dyDescent="0.25">
      <c r="A15" s="12">
        <f>IF(OR(B12="",E12=""),"Verzug ab und Zinsen bis eintragen.",IF(E12&lt;B12,"„Zinsen bis“ liegt vor „Verzug ab“.",IF(COUNTIF(E19:E30,"fehlt")&gt;0,"Für einen Teil des Zeitraums fehlt der Basiszinssatz: bitte im Blatt „Basiszinssatz“ nachtragen.",IF(B12&lt;Basiszinssatz!A6,"Verzug beginnt vor dem ersten Eintrag im Blatt „Basiszinssatz“: dort ältere Werte ergänzen.",""))))</f>
      </c>
      <c r="B15" s="12"/>
      <c r="C15" s="12"/>
      <c r="D15" s="12"/>
      <c r="E15" s="12"/>
      <c r="F15" s="12"/>
    </row>
    <row r="17" ht="22" customHeight="1" spans="1:6" x14ac:dyDescent="0.25">
      <c r="A17" s="5" t="s">
        <v>21</v>
      </c>
      <c r="B17" s="5"/>
      <c r="C17" s="5"/>
      <c r="D17" s="5"/>
      <c r="E17" s="5"/>
      <c r="F17" s="5"/>
    </row>
    <row r="18" ht="20" customHeight="1" spans="1:6" x14ac:dyDescent="0.25">
      <c r="A18" s="13" t="s">
        <v>22</v>
      </c>
      <c r="B18" s="13" t="s">
        <v>23</v>
      </c>
      <c r="C18" s="13" t="s">
        <v>24</v>
      </c>
      <c r="D18" s="13" t="s">
        <v>25</v>
      </c>
      <c r="E18" s="13" t="s">
        <v>26</v>
      </c>
      <c r="F18" s="13" t="s">
        <v>27</v>
      </c>
    </row>
    <row r="19" ht="16" customHeight="1" spans="1:6" x14ac:dyDescent="0.25">
      <c r="A19" s="14">
        <f>IF(Basiszinssatz!$A$6="","",Basiszinssatz!$A$6)</f>
      </c>
      <c r="B19" s="15">
        <f>IF(OR($A19="",$B$12="",$E$12=""),"",IF(MAX($B$12,$A19)&lt;=MIN($E$12,IF(Basiszinssatz!$A$7="",DATE(2099,12,31),Basiszinssatz!$A$7-1)),MAX($B$12,$A19),""))</f>
      </c>
      <c r="C19" s="15">
        <f>IF($B19="","",MIN($E$12,IF(Basiszinssatz!$A$7="",DATE(2099,12,31),Basiszinssatz!$A$7-1)))</f>
      </c>
      <c r="D19" s="16">
        <f>IF($B19="","",$C19-$B19+1)</f>
      </c>
      <c r="E19" s="17">
        <f>IF($B19="","",IF(Basiszinssatz!$B$6="","fehlt",Basiszinssatz!$B$6+$B$14))</f>
      </c>
      <c r="F19" s="18">
        <f>IF(OR($B19="",$E19="fehlt"),"",ROUND($E$8*$E19/100*$D19/365,2))</f>
      </c>
    </row>
    <row r="20" ht="16" customHeight="1" spans="1:6" x14ac:dyDescent="0.25">
      <c r="A20" s="14">
        <f>IF(Basiszinssatz!$A$7="","",Basiszinssatz!$A$7)</f>
      </c>
      <c r="B20" s="15">
        <f>IF(OR($A20="",$B$12="",$E$12=""),"",IF(MAX($B$12,$A20)&lt;=MIN($E$12,IF(Basiszinssatz!$A$8="",DATE(2099,12,31),Basiszinssatz!$A$8-1)),MAX($B$12,$A20),""))</f>
      </c>
      <c r="C20" s="15">
        <f>IF($B20="","",MIN($E$12,IF(Basiszinssatz!$A$8="",DATE(2099,12,31),Basiszinssatz!$A$8-1)))</f>
      </c>
      <c r="D20" s="16">
        <f>IF($B20="","",$C20-$B20+1)</f>
      </c>
      <c r="E20" s="17">
        <f>IF($B20="","",IF(Basiszinssatz!$B$7="","fehlt",Basiszinssatz!$B$7+$B$14))</f>
      </c>
      <c r="F20" s="18">
        <f>IF(OR($B20="",$E20="fehlt"),"",ROUND($E$8*$E20/100*$D20/365,2))</f>
      </c>
    </row>
    <row r="21" ht="16" customHeight="1" spans="1:6" x14ac:dyDescent="0.25">
      <c r="A21" s="14">
        <f>IF(Basiszinssatz!$A$8="","",Basiszinssatz!$A$8)</f>
      </c>
      <c r="B21" s="15">
        <f>IF(OR($A21="",$B$12="",$E$12=""),"",IF(MAX($B$12,$A21)&lt;=MIN($E$12,IF(Basiszinssatz!$A$9="",DATE(2099,12,31),Basiszinssatz!$A$9-1)),MAX($B$12,$A21),""))</f>
      </c>
      <c r="C21" s="15">
        <f>IF($B21="","",MIN($E$12,IF(Basiszinssatz!$A$9="",DATE(2099,12,31),Basiszinssatz!$A$9-1)))</f>
      </c>
      <c r="D21" s="16">
        <f>IF($B21="","",$C21-$B21+1)</f>
      </c>
      <c r="E21" s="17">
        <f>IF($B21="","",IF(Basiszinssatz!$B$8="","fehlt",Basiszinssatz!$B$8+$B$14))</f>
      </c>
      <c r="F21" s="18">
        <f>IF(OR($B21="",$E21="fehlt"),"",ROUND($E$8*$E21/100*$D21/365,2))</f>
      </c>
    </row>
    <row r="22" ht="16" customHeight="1" spans="1:6" x14ac:dyDescent="0.25">
      <c r="A22" s="14">
        <f>IF(Basiszinssatz!$A$9="","",Basiszinssatz!$A$9)</f>
      </c>
      <c r="B22" s="15">
        <f>IF(OR($A22="",$B$12="",$E$12=""),"",IF(MAX($B$12,$A22)&lt;=MIN($E$12,IF(Basiszinssatz!$A$10="",DATE(2099,12,31),Basiszinssatz!$A$10-1)),MAX($B$12,$A22),""))</f>
      </c>
      <c r="C22" s="15">
        <f>IF($B22="","",MIN($E$12,IF(Basiszinssatz!$A$10="",DATE(2099,12,31),Basiszinssatz!$A$10-1)))</f>
      </c>
      <c r="D22" s="16">
        <f>IF($B22="","",$C22-$B22+1)</f>
      </c>
      <c r="E22" s="17">
        <f>IF($B22="","",IF(Basiszinssatz!$B$9="","fehlt",Basiszinssatz!$B$9+$B$14))</f>
      </c>
      <c r="F22" s="18">
        <f>IF(OR($B22="",$E22="fehlt"),"",ROUND($E$8*$E22/100*$D22/365,2))</f>
      </c>
    </row>
    <row r="23" ht="16" customHeight="1" spans="1:6" x14ac:dyDescent="0.25">
      <c r="A23" s="14">
        <f>IF(Basiszinssatz!$A$10="","",Basiszinssatz!$A$10)</f>
      </c>
      <c r="B23" s="15">
        <f>IF(OR($A23="",$B$12="",$E$12=""),"",IF(MAX($B$12,$A23)&lt;=MIN($E$12,IF(Basiszinssatz!$A$11="",DATE(2099,12,31),Basiszinssatz!$A$11-1)),MAX($B$12,$A23),""))</f>
      </c>
      <c r="C23" s="15">
        <f>IF($B23="","",MIN($E$12,IF(Basiszinssatz!$A$11="",DATE(2099,12,31),Basiszinssatz!$A$11-1)))</f>
      </c>
      <c r="D23" s="16">
        <f>IF($B23="","",$C23-$B23+1)</f>
      </c>
      <c r="E23" s="17">
        <f>IF($B23="","",IF(Basiszinssatz!$B$10="","fehlt",Basiszinssatz!$B$10+$B$14))</f>
      </c>
      <c r="F23" s="18">
        <f>IF(OR($B23="",$E23="fehlt"),"",ROUND($E$8*$E23/100*$D23/365,2))</f>
      </c>
    </row>
    <row r="24" ht="16" customHeight="1" spans="1:6" x14ac:dyDescent="0.25">
      <c r="A24" s="14">
        <f>IF(Basiszinssatz!$A$11="","",Basiszinssatz!$A$11)</f>
      </c>
      <c r="B24" s="15">
        <f>IF(OR($A24="",$B$12="",$E$12=""),"",IF(MAX($B$12,$A24)&lt;=MIN($E$12,IF(Basiszinssatz!$A$12="",DATE(2099,12,31),Basiszinssatz!$A$12-1)),MAX($B$12,$A24),""))</f>
      </c>
      <c r="C24" s="15">
        <f>IF($B24="","",MIN($E$12,IF(Basiszinssatz!$A$12="",DATE(2099,12,31),Basiszinssatz!$A$12-1)))</f>
      </c>
      <c r="D24" s="16">
        <f>IF($B24="","",$C24-$B24+1)</f>
      </c>
      <c r="E24" s="17">
        <f>IF($B24="","",IF(Basiszinssatz!$B$11="","fehlt",Basiszinssatz!$B$11+$B$14))</f>
      </c>
      <c r="F24" s="18">
        <f>IF(OR($B24="",$E24="fehlt"),"",ROUND($E$8*$E24/100*$D24/365,2))</f>
      </c>
    </row>
    <row r="25" ht="16" customHeight="1" spans="1:6" x14ac:dyDescent="0.25">
      <c r="A25" s="14">
        <f>IF(Basiszinssatz!$A$12="","",Basiszinssatz!$A$12)</f>
      </c>
      <c r="B25" s="15">
        <f>IF(OR($A25="",$B$12="",$E$12=""),"",IF(MAX($B$12,$A25)&lt;=MIN($E$12,IF(Basiszinssatz!$A$13="",DATE(2099,12,31),Basiszinssatz!$A$13-1)),MAX($B$12,$A25),""))</f>
      </c>
      <c r="C25" s="15">
        <f>IF($B25="","",MIN($E$12,IF(Basiszinssatz!$A$13="",DATE(2099,12,31),Basiszinssatz!$A$13-1)))</f>
      </c>
      <c r="D25" s="16">
        <f>IF($B25="","",$C25-$B25+1)</f>
      </c>
      <c r="E25" s="17">
        <f>IF($B25="","",IF(Basiszinssatz!$B$12="","fehlt",Basiszinssatz!$B$12+$B$14))</f>
      </c>
      <c r="F25" s="18">
        <f>IF(OR($B25="",$E25="fehlt"),"",ROUND($E$8*$E25/100*$D25/365,2))</f>
      </c>
    </row>
    <row r="26" ht="16" customHeight="1" spans="1:6" x14ac:dyDescent="0.25">
      <c r="A26" s="14">
        <f>IF(Basiszinssatz!$A$13="","",Basiszinssatz!$A$13)</f>
      </c>
      <c r="B26" s="15">
        <f>IF(OR($A26="",$B$12="",$E$12=""),"",IF(MAX($B$12,$A26)&lt;=MIN($E$12,IF(Basiszinssatz!$A$14="",DATE(2099,12,31),Basiszinssatz!$A$14-1)),MAX($B$12,$A26),""))</f>
      </c>
      <c r="C26" s="15">
        <f>IF($B26="","",MIN($E$12,IF(Basiszinssatz!$A$14="",DATE(2099,12,31),Basiszinssatz!$A$14-1)))</f>
      </c>
      <c r="D26" s="16">
        <f>IF($B26="","",$C26-$B26+1)</f>
      </c>
      <c r="E26" s="17">
        <f>IF($B26="","",IF(Basiszinssatz!$B$13="","fehlt",Basiszinssatz!$B$13+$B$14))</f>
      </c>
      <c r="F26" s="18">
        <f>IF(OR($B26="",$E26="fehlt"),"",ROUND($E$8*$E26/100*$D26/365,2))</f>
      </c>
    </row>
    <row r="27" ht="16" customHeight="1" spans="1:6" x14ac:dyDescent="0.25">
      <c r="A27" s="14">
        <f>IF(Basiszinssatz!$A$14="","",Basiszinssatz!$A$14)</f>
      </c>
      <c r="B27" s="15">
        <f>IF(OR($A27="",$B$12="",$E$12=""),"",IF(MAX($B$12,$A27)&lt;=MIN($E$12,IF(Basiszinssatz!$A$15="",DATE(2099,12,31),Basiszinssatz!$A$15-1)),MAX($B$12,$A27),""))</f>
      </c>
      <c r="C27" s="15">
        <f>IF($B27="","",MIN($E$12,IF(Basiszinssatz!$A$15="",DATE(2099,12,31),Basiszinssatz!$A$15-1)))</f>
      </c>
      <c r="D27" s="16">
        <f>IF($B27="","",$C27-$B27+1)</f>
      </c>
      <c r="E27" s="17">
        <f>IF($B27="","",IF(Basiszinssatz!$B$14="","fehlt",Basiszinssatz!$B$14+$B$14))</f>
      </c>
      <c r="F27" s="18">
        <f>IF(OR($B27="",$E27="fehlt"),"",ROUND($E$8*$E27/100*$D27/365,2))</f>
      </c>
    </row>
    <row r="28" ht="16" customHeight="1" spans="1:6" x14ac:dyDescent="0.25">
      <c r="A28" s="14">
        <f>IF(Basiszinssatz!$A$15="","",Basiszinssatz!$A$15)</f>
      </c>
      <c r="B28" s="15">
        <f>IF(OR($A28="",$B$12="",$E$12=""),"",IF(MAX($B$12,$A28)&lt;=MIN($E$12,IF(Basiszinssatz!$A$16="",DATE(2099,12,31),Basiszinssatz!$A$16-1)),MAX($B$12,$A28),""))</f>
      </c>
      <c r="C28" s="15">
        <f>IF($B28="","",MIN($E$12,IF(Basiszinssatz!$A$16="",DATE(2099,12,31),Basiszinssatz!$A$16-1)))</f>
      </c>
      <c r="D28" s="16">
        <f>IF($B28="","",$C28-$B28+1)</f>
      </c>
      <c r="E28" s="17">
        <f>IF($B28="","",IF(Basiszinssatz!$B$15="","fehlt",Basiszinssatz!$B$15+$B$14))</f>
      </c>
      <c r="F28" s="18">
        <f>IF(OR($B28="",$E28="fehlt"),"",ROUND($E$8*$E28/100*$D28/365,2))</f>
      </c>
    </row>
    <row r="29" ht="16" customHeight="1" spans="1:6" x14ac:dyDescent="0.25">
      <c r="A29" s="14">
        <f>IF(Basiszinssatz!$A$16="","",Basiszinssatz!$A$16)</f>
      </c>
      <c r="B29" s="15">
        <f>IF(OR($A29="",$B$12="",$E$12=""),"",IF(MAX($B$12,$A29)&lt;=MIN($E$12,IF(Basiszinssatz!$A$17="",DATE(2099,12,31),Basiszinssatz!$A$17-1)),MAX($B$12,$A29),""))</f>
      </c>
      <c r="C29" s="15">
        <f>IF($B29="","",MIN($E$12,IF(Basiszinssatz!$A$17="",DATE(2099,12,31),Basiszinssatz!$A$17-1)))</f>
      </c>
      <c r="D29" s="16">
        <f>IF($B29="","",$C29-$B29+1)</f>
      </c>
      <c r="E29" s="17">
        <f>IF($B29="","",IF(Basiszinssatz!$B$16="","fehlt",Basiszinssatz!$B$16+$B$14))</f>
      </c>
      <c r="F29" s="18">
        <f>IF(OR($B29="",$E29="fehlt"),"",ROUND($E$8*$E29/100*$D29/365,2))</f>
      </c>
    </row>
    <row r="30" ht="16" customHeight="1" spans="1:6" x14ac:dyDescent="0.25">
      <c r="A30" s="14">
        <f>IF(Basiszinssatz!$A$17="","",Basiszinssatz!$A$17)</f>
      </c>
      <c r="B30" s="15">
        <f>IF(OR($A30="",$B$12="",$E$12=""),"",IF(MAX($B$12,$A30)&lt;=MIN($E$12,IF(Basiszinssatz!$A$18="",DATE(2099,12,31),Basiszinssatz!$A$18-1)),MAX($B$12,$A30),""))</f>
      </c>
      <c r="C30" s="15">
        <f>IF($B30="","",MIN($E$12,IF(Basiszinssatz!$A$18="",DATE(2099,12,31),Basiszinssatz!$A$18-1)))</f>
      </c>
      <c r="D30" s="16">
        <f>IF($B30="","",$C30-$B30+1)</f>
      </c>
      <c r="E30" s="17">
        <f>IF($B30="","",IF(Basiszinssatz!$B$17="","fehlt",Basiszinssatz!$B$17+$B$14))</f>
      </c>
      <c r="F30" s="18">
        <f>IF(OR($B30="",$E30="fehlt"),"",ROUND($E$8*$E30/100*$D30/365,2))</f>
      </c>
    </row>
    <row r="31" ht="18" customHeight="1" spans="1:6" x14ac:dyDescent="0.25">
      <c r="A31" s="19" t="s">
        <v>28</v>
      </c>
      <c r="B31" s="19"/>
      <c r="C31" s="19"/>
      <c r="D31" s="19"/>
      <c r="E31" s="19"/>
      <c r="F31" s="20">
        <f>IF(COUNTIF(E19:E30,"fehlt")&gt;0,"Basiszinssatz fehlt",SUM(F19:F30))</f>
      </c>
    </row>
    <row r="33" ht="22" customHeight="1" spans="1:6" x14ac:dyDescent="0.25">
      <c r="A33" s="5" t="s">
        <v>29</v>
      </c>
      <c r="B33" s="5"/>
      <c r="C33" s="5"/>
      <c r="D33" s="5"/>
      <c r="E33" s="5"/>
      <c r="F33" s="5"/>
    </row>
    <row r="34" ht="18" customHeight="1" spans="1:6" x14ac:dyDescent="0.25">
      <c r="A34" s="21" t="s">
        <v>30</v>
      </c>
      <c r="B34" s="21"/>
      <c r="C34" s="21"/>
      <c r="D34" s="21"/>
      <c r="E34" s="21"/>
      <c r="F34" s="22">
        <f>N(E8)</f>
      </c>
    </row>
    <row r="35" ht="18" customHeight="1" spans="1:6" x14ac:dyDescent="0.25">
      <c r="A35" s="21" t="s">
        <v>31</v>
      </c>
      <c r="B35" s="21"/>
      <c r="C35" s="21"/>
      <c r="D35" s="21"/>
      <c r="E35" s="21"/>
      <c r="F35" s="22">
        <f>F31</f>
      </c>
    </row>
    <row r="36" ht="18" customHeight="1" spans="1:6" x14ac:dyDescent="0.25">
      <c r="A36" s="21" t="s">
        <v>32</v>
      </c>
      <c r="B36" s="21"/>
      <c r="C36" s="21"/>
      <c r="D36" s="21"/>
      <c r="E36" s="21"/>
      <c r="F36" s="22">
        <f>IF(AND(B9="Unternehmen",E9="Ja",N(E13)&gt;0),40,0)</f>
      </c>
    </row>
    <row r="37" ht="18" customHeight="1" spans="1:6" x14ac:dyDescent="0.25">
      <c r="A37" s="19" t="s">
        <v>33</v>
      </c>
      <c r="B37" s="19"/>
      <c r="C37" s="19"/>
      <c r="D37" s="19"/>
      <c r="E37" s="19"/>
      <c r="F37" s="20">
        <f>IF(ISNUMBER(F35),F34+F35+F36,"Basiszinssatz fehlt")</f>
      </c>
    </row>
    <row r="38" ht="18" customHeight="1" spans="1:6" x14ac:dyDescent="0.25">
      <c r="A38" s="21" t="s">
        <v>34</v>
      </c>
      <c r="B38" s="21"/>
      <c r="C38" s="21"/>
      <c r="D38" s="21"/>
      <c r="E38" s="21"/>
      <c r="F38" s="22">
        <f>IF(ISNUMBER(E14),ROUND(E8*E14/100/365,2),"")</f>
      </c>
    </row>
    <row r="40" ht="42" customHeight="1" spans="1:6" x14ac:dyDescent="0.25">
      <c r="A40" s="23" t="s">
        <v>35</v>
      </c>
      <c r="B40" s="23"/>
      <c r="C40" s="23"/>
      <c r="D40" s="23"/>
      <c r="E40" s="23"/>
      <c r="F40" s="23"/>
    </row>
  </sheetData>
  <mergeCells count="29">
    <mergeCell ref="A1:F1"/>
    <mergeCell ref="A2:F2"/>
    <mergeCell ref="A3:B3"/>
    <mergeCell ref="C3:D3"/>
    <mergeCell ref="A5:F5"/>
    <mergeCell ref="B6:F6"/>
    <mergeCell ref="B7:C7"/>
    <mergeCell ref="E7:F7"/>
    <mergeCell ref="B8:C8"/>
    <mergeCell ref="E8:F8"/>
    <mergeCell ref="B9:C9"/>
    <mergeCell ref="E9:F9"/>
    <mergeCell ref="A11:F11"/>
    <mergeCell ref="B12:C12"/>
    <mergeCell ref="E12:F12"/>
    <mergeCell ref="B13:C13"/>
    <mergeCell ref="E13:F13"/>
    <mergeCell ref="B14:C14"/>
    <mergeCell ref="E14:F14"/>
    <mergeCell ref="A15:F15"/>
    <mergeCell ref="A17:F17"/>
    <mergeCell ref="A31:E31"/>
    <mergeCell ref="A33:F33"/>
    <mergeCell ref="A34:E34"/>
    <mergeCell ref="A35:E35"/>
    <mergeCell ref="A36:E36"/>
    <mergeCell ref="A37:E37"/>
    <mergeCell ref="A38:E38"/>
    <mergeCell ref="A40:F40"/>
  </mergeCells>
  <conditionalFormatting sqref="A19:F30">
    <cfRule type="expression" dxfId="1" priority="1">
      <formula>$D19&lt;&gt;""</formula>
    </cfRule>
  </conditionalFormatting>
  <dataValidations count="2">
    <dataValidation type="list" allowBlank="1" showInputMessage="1" prompt="Unternehmen: + 9 Prozentpunkte und Pauschale. Verbraucher: + 5 Prozentpunkte, keine Pauschale." sqref="B9">
      <formula1>"Unternehmen,Verbraucher"</formula1>
    </dataValidation>
    <dataValidation type="list" allowBlank="1" sqref="E9">
      <formula1>"Ja,Nein"</formula1>
    </dataValidation>
  </dataValidation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E19"/>
  <sheetViews>
    <sheetView workbookViewId="0" showGridLines="0"/>
  </sheetViews>
  <sheetFormatPr defaultRowHeight="18" outlineLevelRow="0" outlineLevelCol="0" x14ac:dyDescent="55" customHeight="1"/>
  <cols>
    <col min="1" max="1" width="14" customWidth="1"/>
    <col min="2" max="2" width="16" customWidth="1"/>
    <col min="3" max="4" width="20" customWidth="1"/>
    <col min="5" max="5" width="52" customWidth="1"/>
  </cols>
  <sheetData>
    <row r="1" ht="30" customHeight="1" spans="1:5" x14ac:dyDescent="0.25">
      <c r="A1" s="1" t="s">
        <v>39</v>
      </c>
      <c r="B1" s="1"/>
      <c r="C1" s="1"/>
      <c r="D1" s="1"/>
      <c r="E1" s="1"/>
    </row>
    <row r="2" ht="30" customHeight="1" spans="1:5" x14ac:dyDescent="0.25">
      <c r="A2" s="2" t="s">
        <v>40</v>
      </c>
      <c r="B2" s="2"/>
      <c r="C2" s="2"/>
      <c r="D2" s="2"/>
      <c r="E2" s="2"/>
    </row>
    <row r="3" ht="16" customHeight="1" spans="1:4" x14ac:dyDescent="0.25">
      <c r="A3" s="3" t="s">
        <v>2</v>
      </c>
      <c r="B3" s="3"/>
      <c r="C3" s="4" t="s">
        <v>3</v>
      </c>
      <c r="D3" s="4"/>
    </row>
    <row r="5" ht="44" customHeight="1" spans="1:5" x14ac:dyDescent="0.25">
      <c r="A5" s="13" t="s">
        <v>41</v>
      </c>
      <c r="B5" s="13" t="s">
        <v>39</v>
      </c>
      <c r="C5" s="13" t="s">
        <v>42</v>
      </c>
      <c r="D5" s="13" t="s">
        <v>43</v>
      </c>
      <c r="E5" s="13" t="s">
        <v>44</v>
      </c>
    </row>
    <row r="6" ht="18" customHeight="1" spans="1:5" x14ac:dyDescent="0.25">
      <c r="A6" s="14">
        <v>44927</v>
      </c>
      <c r="B6" s="24">
        <v>1.62</v>
      </c>
      <c r="C6" s="11">
        <f>IF(B6="","",B6+9)</f>
      </c>
      <c r="D6" s="11">
        <f>IF(B6="","",B6+5)</f>
      </c>
      <c r="E6" s="7" t="s">
        <v>45</v>
      </c>
    </row>
    <row r="7" ht="18" customHeight="1" spans="1:5" x14ac:dyDescent="0.25">
      <c r="A7" s="14">
        <v>45108</v>
      </c>
      <c r="B7" s="24">
        <v>3.12</v>
      </c>
      <c r="C7" s="11">
        <f>IF(B7="","",B7+9)</f>
      </c>
      <c r="D7" s="11">
        <f>IF(B7="","",B7+5)</f>
      </c>
      <c r="E7" s="7" t="s">
        <v>45</v>
      </c>
    </row>
    <row r="8" ht="18" customHeight="1" spans="1:5" x14ac:dyDescent="0.25">
      <c r="A8" s="14">
        <v>45292</v>
      </c>
      <c r="B8" s="24">
        <v>3.62</v>
      </c>
      <c r="C8" s="11">
        <f>IF(B8="","",B8+9)</f>
      </c>
      <c r="D8" s="11">
        <f>IF(B8="","",B8+5)</f>
      </c>
      <c r="E8" s="7" t="s">
        <v>45</v>
      </c>
    </row>
    <row r="9" ht="18" customHeight="1" spans="1:5" x14ac:dyDescent="0.25">
      <c r="A9" s="14">
        <v>45474</v>
      </c>
      <c r="B9" s="24">
        <v>3.37</v>
      </c>
      <c r="C9" s="11">
        <f>IF(B9="","",B9+9)</f>
      </c>
      <c r="D9" s="11">
        <f>IF(B9="","",B9+5)</f>
      </c>
      <c r="E9" s="7" t="s">
        <v>45</v>
      </c>
    </row>
    <row r="10" ht="18" customHeight="1" spans="1:5" x14ac:dyDescent="0.25">
      <c r="A10" s="14">
        <v>45658</v>
      </c>
      <c r="B10" s="24">
        <v>2.27</v>
      </c>
      <c r="C10" s="11">
        <f>IF(B10="","",B10+9)</f>
      </c>
      <c r="D10" s="11">
        <f>IF(B10="","",B10+5)</f>
      </c>
      <c r="E10" s="7" t="s">
        <v>45</v>
      </c>
    </row>
    <row r="11" ht="18" customHeight="1" spans="1:5" x14ac:dyDescent="0.25">
      <c r="A11" s="14">
        <v>45839</v>
      </c>
      <c r="B11" s="24">
        <v>1.27</v>
      </c>
      <c r="C11" s="11">
        <f>IF(B11="","",B11+9)</f>
      </c>
      <c r="D11" s="11">
        <f>IF(B11="","",B11+5)</f>
      </c>
      <c r="E11" s="7" t="s">
        <v>45</v>
      </c>
    </row>
    <row r="12" ht="18" customHeight="1" spans="1:5" x14ac:dyDescent="0.25">
      <c r="A12" s="14">
        <v>46023</v>
      </c>
      <c r="B12" s="24">
        <v>1.27</v>
      </c>
      <c r="C12" s="11">
        <f>IF(B12="","",B12+9)</f>
      </c>
      <c r="D12" s="11">
        <f>IF(B12="","",B12+5)</f>
      </c>
      <c r="E12" s="7" t="s">
        <v>45</v>
      </c>
    </row>
    <row r="13" ht="18" customHeight="1" spans="1:5" x14ac:dyDescent="0.25">
      <c r="A13" s="14">
        <v>46204</v>
      </c>
      <c r="B13" s="24">
        <v>1.52</v>
      </c>
      <c r="C13" s="11">
        <f>IF(B13="","",B13+9)</f>
      </c>
      <c r="D13" s="11">
        <f>IF(B13="","",B13+5)</f>
      </c>
      <c r="E13" s="7" t="s">
        <v>45</v>
      </c>
    </row>
    <row r="14" ht="18" customHeight="1" spans="1:5" x14ac:dyDescent="0.25">
      <c r="A14" s="14">
        <v>46388</v>
      </c>
      <c r="B14" s="24"/>
      <c r="C14" s="11">
        <f>IF(B14="","",B14+9)</f>
      </c>
      <c r="D14" s="11">
        <f>IF(B14="","",B14+5)</f>
      </c>
      <c r="E14" s="7" t="s">
        <v>46</v>
      </c>
    </row>
    <row r="15" ht="18" customHeight="1" spans="1:5" x14ac:dyDescent="0.25">
      <c r="A15" s="14">
        <v>46569</v>
      </c>
      <c r="B15" s="24"/>
      <c r="C15" s="11">
        <f>IF(B15="","",B15+9)</f>
      </c>
      <c r="D15" s="11">
        <f>IF(B15="","",B15+5)</f>
      </c>
      <c r="E15" s="7" t="s">
        <v>46</v>
      </c>
    </row>
    <row r="16" ht="18" customHeight="1" spans="1:5" x14ac:dyDescent="0.25">
      <c r="A16" s="14">
        <v>46753</v>
      </c>
      <c r="B16" s="24"/>
      <c r="C16" s="11">
        <f>IF(B16="","",B16+9)</f>
      </c>
      <c r="D16" s="11">
        <f>IF(B16="","",B16+5)</f>
      </c>
      <c r="E16" s="7" t="s">
        <v>46</v>
      </c>
    </row>
    <row r="17" ht="18" customHeight="1" spans="1:5" x14ac:dyDescent="0.25">
      <c r="A17" s="14">
        <v>46935</v>
      </c>
      <c r="B17" s="24"/>
      <c r="C17" s="11">
        <f>IF(B17="","",B17+9)</f>
      </c>
      <c r="D17" s="11">
        <f>IF(B17="","",B17+5)</f>
      </c>
      <c r="E17" s="7" t="s">
        <v>46</v>
      </c>
    </row>
    <row r="19" ht="30" customHeight="1" spans="1:5" x14ac:dyDescent="0.25">
      <c r="A19" s="23" t="s">
        <v>47</v>
      </c>
      <c r="B19" s="23"/>
      <c r="C19" s="23"/>
      <c r="D19" s="23"/>
      <c r="E19" s="23"/>
    </row>
  </sheetData>
  <mergeCells count="5">
    <mergeCell ref="A1:E1"/>
    <mergeCell ref="A2:E2"/>
    <mergeCell ref="A3:B3"/>
    <mergeCell ref="C3:D3"/>
    <mergeCell ref="A19:E19"/>
  </mergeCell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F00"/>
    <pageSetUpPr fitToPage="1"/>
  </sheetPr>
  <dimension ref="B1:B30"/>
  <sheetViews>
    <sheetView workbookViewId="0" showGridLines="0"/>
  </sheetViews>
  <sheetFormatPr defaultRowHeight="18" outlineLevelRow="0" outlineLevelCol="0" x14ac:dyDescent="55" customHeight="1"/>
  <cols>
    <col min="1" max="1" width="3" customWidth="1"/>
    <col min="2" max="2" width="100" customWidth="1"/>
  </cols>
  <sheetData>
    <row r="1" ht="30" customHeight="1" spans="2:2" x14ac:dyDescent="0.25">
      <c r="B1" s="25" t="s">
        <v>48</v>
      </c>
    </row>
    <row r="2" ht="30" customHeight="1" spans="2:2" x14ac:dyDescent="0.25">
      <c r="B2" s="26" t="s">
        <v>49</v>
      </c>
    </row>
    <row r="4" ht="20" customHeight="1" spans="2:2" x14ac:dyDescent="0.25">
      <c r="B4" s="27" t="s">
        <v>50</v>
      </c>
    </row>
    <row r="5" ht="16" customHeight="1" spans="2:2" x14ac:dyDescent="0.25">
      <c r="B5" s="26" t="s">
        <v>51</v>
      </c>
    </row>
    <row r="6" ht="16" customHeight="1" spans="2:2" x14ac:dyDescent="0.25">
      <c r="B6" s="26" t="s">
        <v>52</v>
      </c>
    </row>
    <row r="7" ht="29" customHeight="1" spans="2:2" x14ac:dyDescent="0.25">
      <c r="B7" s="26" t="s">
        <v>53</v>
      </c>
    </row>
    <row r="8" ht="16" customHeight="1" spans="2:2" x14ac:dyDescent="0.25">
      <c r="B8" s="26" t="s">
        <v>54</v>
      </c>
    </row>
    <row r="10" ht="20" customHeight="1" spans="2:2" x14ac:dyDescent="0.25">
      <c r="B10" s="27" t="s">
        <v>55</v>
      </c>
    </row>
    <row r="11" ht="29" customHeight="1" spans="2:2" x14ac:dyDescent="0.25">
      <c r="B11" s="26" t="s">
        <v>56</v>
      </c>
    </row>
    <row r="12" ht="29" customHeight="1" spans="2:2" x14ac:dyDescent="0.25">
      <c r="B12" s="26" t="s">
        <v>57</v>
      </c>
    </row>
    <row r="13" ht="16" customHeight="1" spans="2:2" x14ac:dyDescent="0.25">
      <c r="B13" s="26" t="s">
        <v>58</v>
      </c>
    </row>
    <row r="14" ht="29" customHeight="1" spans="2:2" x14ac:dyDescent="0.25">
      <c r="B14" s="26" t="s">
        <v>59</v>
      </c>
    </row>
    <row r="16" ht="20" customHeight="1" spans="2:2" x14ac:dyDescent="0.25">
      <c r="B16" s="27" t="s">
        <v>60</v>
      </c>
    </row>
    <row r="17" ht="29" customHeight="1" spans="2:2" x14ac:dyDescent="0.25">
      <c r="B17" s="26" t="s">
        <v>61</v>
      </c>
    </row>
    <row r="18" ht="29" customHeight="1" spans="2:2" x14ac:dyDescent="0.25">
      <c r="B18" s="26" t="s">
        <v>62</v>
      </c>
    </row>
    <row r="19" spans="2:2" x14ac:dyDescent="0.25">
      <c r="B19" s="28" t="s">
        <v>63</v>
      </c>
    </row>
    <row r="21" ht="20" customHeight="1" spans="2:2" x14ac:dyDescent="0.25">
      <c r="B21" s="27" t="s">
        <v>64</v>
      </c>
    </row>
    <row r="22" ht="43.5" customHeight="1" spans="2:2" x14ac:dyDescent="0.25">
      <c r="B22" s="26" t="s">
        <v>65</v>
      </c>
    </row>
    <row r="23" ht="16" customHeight="1" spans="2:2" x14ac:dyDescent="0.25">
      <c r="B23" s="26" t="s">
        <v>66</v>
      </c>
    </row>
    <row r="25" spans="2:2" x14ac:dyDescent="0.25">
      <c r="B25" s="27" t="s">
        <v>67</v>
      </c>
    </row>
    <row r="26" spans="2:2" x14ac:dyDescent="0.25">
      <c r="B26" s="28" t="s">
        <v>68</v>
      </c>
    </row>
    <row r="27" spans="2:2" x14ac:dyDescent="0.25">
      <c r="B27" s="28" t="s">
        <v>69</v>
      </c>
    </row>
    <row r="28" spans="2:2" x14ac:dyDescent="0.25">
      <c r="B28" s="28" t="s">
        <v>70</v>
      </c>
    </row>
    <row r="30" ht="30" customHeight="1" spans="2:2" x14ac:dyDescent="0.25">
      <c r="B30" s="23" t="s">
        <v>71</v>
      </c>
    </row>
  </sheetData>
  <hyperlinks>
    <hyperlink ref="B19" r:id="rId1"/>
    <hyperlink ref="B26" r:id="rId2"/>
    <hyperlink ref="B27" r:id="rId3"/>
    <hyperlink ref="B28" r:id="rId4"/>
  </hyperlink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Mahnungsrechner</vt:lpstr>
      <vt:lpstr>Beispiel</vt:lpstr>
      <vt:lpstr>Basiszinssatz</vt:lpstr>
      <vt:lpstr>Anleitung</vt:lpstr>
    </vt:vector>
  </TitlesOfParts>
  <Company>5 POINT AG</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teamspace (5 POINT AG)</dc:creator>
  <dc:title>Mahnungsrechner</dc:title>
  <dc:subject>Erste, zweite und letzte Mahnung mit Verzugszinsen und 40-Euro-Pauschale. Der Excel-Rechner rechnet Zinsen auf den Cent.</dc:subject>
  <dc:description>Kostenlose Vorlage von www.teamspace.de, Stand Oktober 2026.</dc:description>
  <cp:keywords>Mahnung Vorlage, Vorlage, Excel</cp:keywords>
  <cp:category/>
  <cp:lastModifiedBy>teamspace</cp:lastModifiedBy>
  <dcterms:created xsi:type="dcterms:W3CDTF">2026-10-01T00:00:00Z</dcterms:created>
  <dcterms:modified xsi:type="dcterms:W3CDTF">2026-10-01T00:00:00Z</dcterms:modified>
</cp:coreProperties>
</file>